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.coelst\Documents\SITE INTERNET COMMUNE\"/>
    </mc:Choice>
  </mc:AlternateContent>
  <xr:revisionPtr revIDLastSave="0" documentId="13_ncr:1_{D2EE1A5A-CD03-4E26-BBDE-5B4186FC7E78}" xr6:coauthVersionLast="47" xr6:coauthVersionMax="47" xr10:uidLastSave="{00000000-0000-0000-0000-000000000000}"/>
  <bookViews>
    <workbookView xWindow="7200" yWindow="4215" windowWidth="21600" windowHeight="11385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4" i="18"/>
  <c r="H19" i="18" s="1"/>
  <c r="H63" i="17"/>
  <c r="H49" i="17"/>
  <c r="H44" i="17"/>
  <c r="H52" i="17" s="1"/>
  <c r="H34" i="17"/>
  <c r="H14" i="17"/>
  <c r="H19" i="17" s="1"/>
  <c r="H45" i="16"/>
  <c r="H44" i="16" s="1"/>
  <c r="H35" i="16"/>
  <c r="H25" i="16"/>
  <c r="H21" i="16"/>
  <c r="H16" i="16"/>
  <c r="H10" i="16" s="1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N18" i="30"/>
  <c r="K18" i="30"/>
  <c r="T15" i="30"/>
  <c r="T18" i="30" s="1"/>
  <c r="Q15" i="30"/>
  <c r="Q18" i="30" s="1"/>
  <c r="N15" i="30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48" i="18"/>
  <c r="F63" i="18"/>
  <c r="A1" i="17"/>
  <c r="C1" i="17"/>
  <c r="D1" i="17"/>
  <c r="I1" i="17"/>
  <c r="A3" i="17"/>
  <c r="I3" i="17"/>
  <c r="F14" i="17"/>
  <c r="F19" i="17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10" i="16" s="1"/>
  <c r="F35" i="16"/>
  <c r="F45" i="16"/>
  <c r="F44" i="16" s="1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I2" i="16"/>
  <c r="F6" i="16" s="1"/>
  <c r="H6" i="16" s="1"/>
  <c r="R2" i="29"/>
  <c r="T9" i="29" s="1"/>
  <c r="Q9" i="29" s="1"/>
  <c r="N9" i="29" s="1"/>
  <c r="K9" i="29" s="1"/>
  <c r="H9" i="29" s="1"/>
  <c r="H51" i="18"/>
  <c r="F51" i="18" l="1"/>
  <c r="F55" i="18" s="1"/>
  <c r="F65" i="18" s="1"/>
  <c r="H33" i="18"/>
  <c r="H55" i="18" s="1"/>
  <c r="H65" i="18" s="1"/>
  <c r="F33" i="18"/>
  <c r="F35" i="18" s="1"/>
  <c r="F52" i="17"/>
  <c r="F36" i="17"/>
  <c r="F33" i="16"/>
  <c r="H33" i="16"/>
  <c r="H57" i="16" s="1"/>
  <c r="H43" i="15"/>
  <c r="F43" i="15"/>
  <c r="F10" i="15"/>
  <c r="H10" i="15"/>
  <c r="T9" i="23"/>
  <c r="Q9" i="23"/>
  <c r="N9" i="23"/>
  <c r="H9" i="23"/>
  <c r="I2" i="17"/>
  <c r="F5" i="17" s="1"/>
  <c r="H5" i="17" s="1"/>
  <c r="I2" i="18"/>
  <c r="F5" i="18" s="1"/>
  <c r="H5" i="18" s="1"/>
  <c r="R2" i="30"/>
  <c r="T21" i="30" s="1"/>
  <c r="Q21" i="30" s="1"/>
  <c r="N21" i="30" s="1"/>
  <c r="K21" i="30" s="1"/>
  <c r="H21" i="30" s="1"/>
  <c r="R2" i="26"/>
  <c r="H54" i="17"/>
  <c r="H53" i="18"/>
  <c r="F54" i="17"/>
  <c r="F53" i="18"/>
  <c r="K10" i="23"/>
  <c r="N10" i="23"/>
  <c r="F57" i="16"/>
  <c r="Q10" i="23"/>
  <c r="F66" i="15"/>
  <c r="F38" i="17"/>
  <c r="F56" i="17"/>
  <c r="H66" i="15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7" i="18" l="1"/>
  <c r="F58" i="17"/>
  <c r="F65" i="17"/>
  <c r="H38" i="17"/>
  <c r="H35" i="18"/>
  <c r="H56" i="17"/>
  <c r="H58" i="17" l="1"/>
  <c r="H57" i="18"/>
  <c r="H65" i="17"/>
</calcChain>
</file>

<file path=xl/sharedStrings.xml><?xml version="1.0" encoding="utf-8"?>
<sst xmlns="http://schemas.openxmlformats.org/spreadsheetml/2006/main" count="549" uniqueCount="356">
  <si>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</si>
  <si>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</si>
  <si>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</si>
  <si>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</si>
  <si>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</si>
  <si>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</si>
  <si>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</si>
  <si>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</si>
  <si>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</si>
  <si>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</si>
  <si>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</si>
  <si>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</si>
  <si>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</si>
  <si>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</si>
  <si>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</si>
  <si>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</si>
  <si>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</si>
  <si>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</si>
  <si>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</si>
  <si>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</si>
  <si>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</si>
  <si>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</si>
  <si>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</si>
  <si>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</si>
  <si>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</si>
  <si>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</si>
  <si>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</si>
  <si>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</si>
  <si>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</si>
  <si>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</si>
  <si>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</si>
  <si>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</si>
  <si>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</si>
  <si>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</si>
  <si>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</si>
  <si>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</si>
  <si>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</si>
  <si>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</si>
  <si>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</si>
  <si>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</si>
  <si>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</si>
  <si>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</si>
  <si>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</si>
  <si>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</si>
  <si>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</si>
  <si>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</si>
  <si>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</si>
  <si>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</si>
  <si>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</si>
  <si>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</si>
  <si>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</si>
  <si>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</si>
  <si>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</si>
  <si>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</si>
  <si>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</si>
  <si>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</si>
  <si>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</si>
  <si>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</si>
  <si>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</si>
  <si>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</si>
  <si>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</si>
  <si>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</si>
  <si>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</si>
  <si>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</si>
  <si>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</si>
  <si>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</si>
  <si>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</si>
  <si>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</si>
  <si>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</si>
  <si>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</si>
  <si>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</si>
  <si>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</si>
  <si>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</si>
  <si>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</si>
  <si>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</si>
  <si>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</si>
  <si>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</si>
  <si>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</si>
  <si>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</si>
  <si>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</si>
  <si>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</si>
  <si>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</si>
  <si>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</si>
  <si>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</si>
  <si>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</si>
  <si>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</si>
  <si>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</si>
  <si>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</si>
  <si>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</si>
  <si>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</si>
  <si>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</si>
  <si>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</si>
  <si>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</si>
  <si>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</si>
  <si>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</si>
  <si>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</si>
  <si>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</si>
  <si>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</si>
  <si>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</si>
  <si>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</si>
  <si>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</si>
  <si>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</si>
  <si>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</si>
  <si>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</si>
  <si>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</si>
  <si>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</si>
  <si>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</si>
  <si>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</si>
  <si>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</si>
  <si>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</si>
  <si>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</si>
  <si>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</si>
  <si>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</si>
  <si>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</si>
  <si>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</si>
  <si>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</si>
  <si>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</si>
  <si>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</si>
  <si>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</si>
  <si>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</si>
  <si>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</si>
  <si>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</si>
  <si>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</si>
  <si>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</si>
  <si>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</si>
  <si>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</si>
  <si>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</si>
  <si>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</si>
  <si>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</si>
  <si>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</si>
  <si>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</si>
  <si>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</si>
  <si>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</si>
  <si>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</si>
  <si>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</si>
  <si>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</si>
  <si>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</si>
  <si>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</si>
  <si>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</si>
  <si>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</si>
  <si>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</si>
  <si>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</si>
  <si>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</si>
  <si>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</si>
  <si>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</si>
  <si>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</si>
  <si>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</si>
  <si>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</si>
  <si>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</si>
  <si>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</si>
  <si>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</si>
  <si>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</si>
  <si>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</si>
  <si>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</si>
  <si>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</si>
  <si>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</si>
  <si>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</si>
  <si>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</si>
  <si>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</si>
  <si>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</si>
  <si>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</si>
  <si>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</si>
  <si>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</si>
  <si>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</si>
  <si>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</si>
  <si>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</si>
  <si>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</si>
  <si>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</si>
  <si>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</si>
  <si>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</si>
  <si>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</si>
  <si>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</si>
  <si>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</si>
  <si>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</si>
  <si>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</si>
  <si>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</si>
  <si>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</si>
  <si>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</si>
  <si>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</si>
  <si>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</si>
  <si>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</si>
  <si>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</si>
  <si>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</si>
  <si>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</si>
  <si>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</si>
  <si>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</si>
  <si>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</si>
  <si>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</si>
  <si>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</si>
  <si>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</si>
  <si>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</si>
  <si>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</si>
  <si>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</si>
  <si>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</si>
  <si>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</si>
  <si>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</si>
  <si>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</si>
  <si>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</si>
  <si>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</si>
  <si>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</si>
  <si>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</si>
  <si>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</si>
  <si>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</si>
  <si>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</si>
  <si>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</si>
  <si>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</si>
  <si>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</si>
  <si>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</si>
  <si>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</si>
  <si>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</si>
  <si>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</si>
  <si>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</si>
  <si>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</si>
  <si>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</si>
  <si>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</si>
  <si>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</si>
  <si>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</si>
  <si>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</si>
  <si>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</si>
  <si>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</si>
  <si>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</si>
  <si>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</si>
  <si>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</si>
  <si>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</si>
  <si>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</si>
  <si>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</si>
  <si>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</si>
  <si>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</si>
  <si>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</si>
  <si>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</si>
  <si>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</si>
  <si>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</si>
  <si>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</si>
  <si>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</si>
  <si>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</si>
  <si>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</si>
  <si>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</si>
  <si>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</si>
  <si>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</si>
  <si>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</si>
  <si>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</si>
  <si>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</si>
  <si>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</si>
  <si>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</si>
  <si>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</si>
  <si>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</si>
  <si>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</si>
  <si>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</si>
  <si>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</si>
  <si>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</si>
  <si>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</si>
  <si>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</si>
  <si>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</si>
  <si>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</si>
  <si>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</si>
  <si>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</si>
  <si>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</si>
  <si>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</si>
  <si>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</si>
  <si>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</si>
  <si>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</si>
  <si>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</si>
  <si>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</si>
  <si>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</si>
  <si>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</si>
  <si>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</si>
  <si>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</si>
  <si>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</si>
  <si>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</si>
  <si>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</si>
  <si>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</si>
  <si>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</si>
  <si>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</si>
  <si>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</si>
  <si>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</si>
  <si>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</si>
  <si>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</si>
  <si>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</si>
  <si>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</si>
  <si>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</si>
  <si>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</si>
  <si>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</si>
  <si>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</si>
  <si>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</si>
  <si>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</si>
  <si>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</si>
  <si>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</si>
  <si>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</si>
  <si>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</si>
  <si>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</si>
  <si>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</si>
  <si>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</si>
  <si>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</si>
  <si>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</si>
  <si>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</si>
  <si>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</si>
  <si>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</si>
  <si>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</si>
  <si>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</si>
  <si>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</si>
  <si>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</si>
  <si>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</si>
  <si>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</si>
  <si>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</si>
  <si>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</si>
  <si>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</si>
  <si>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</si>
  <si>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</si>
  <si>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</si>
  <si>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</si>
  <si>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</si>
  <si>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</si>
  <si>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</si>
  <si>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</si>
  <si>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</si>
  <si>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</si>
  <si>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</si>
  <si>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</si>
  <si>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</si>
  <si>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</si>
  <si>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</si>
  <si>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</si>
  <si>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</si>
  <si>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</si>
  <si>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</si>
  <si>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</si>
  <si>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</si>
  <si>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</si>
  <si>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</si>
  <si>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</si>
  <si>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</si>
  <si>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</si>
  <si>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</si>
  <si>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</si>
  <si>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</si>
  <si>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</si>
  <si>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</si>
  <si>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</si>
  <si>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</si>
  <si>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</si>
  <si>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</si>
  <si>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</si>
  <si>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AISEAU-PRESLES</t>
  </si>
  <si>
    <t>Rue Président John Kennedy 150</t>
  </si>
  <si>
    <t>6250 AISEAU-PRESLES</t>
  </si>
  <si>
    <t>www.aiseau-presles.be</t>
  </si>
  <si>
    <t>27/04/2023</t>
  </si>
  <si>
    <t>Compte</t>
  </si>
  <si>
    <t>BERNARD BARBIEAUX</t>
  </si>
  <si>
    <t>071260622</t>
  </si>
  <si>
    <t>071260609</t>
  </si>
  <si>
    <t>b.barbieaux@aiseau-presles.be</t>
  </si>
  <si>
    <t>Nathalie COELST</t>
  </si>
  <si>
    <t>071260632</t>
  </si>
  <si>
    <t>071260629</t>
  </si>
  <si>
    <t>n.coelst@aiseau-presles.be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</si>
</sst>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Alignment="1">
      <alignment horizontal="left" vertical="center"/>
    </xf>
    <xf numFmtId="169" fontId="14" fillId="0" borderId="0" xfId="13" applyNumberFormat="1" applyFont="1" applyAlignment="1">
      <alignment horizontal="left" vertical="center"/>
    </xf>
    <xf numFmtId="0" fontId="13" fillId="0" borderId="0" xfId="13" applyFont="1" applyAlignment="1">
      <alignment horizontal="centerContinuous"/>
    </xf>
    <xf numFmtId="0" fontId="14" fillId="0" borderId="0" xfId="1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Alignment="1">
      <alignment horizontal="left"/>
    </xf>
    <xf numFmtId="0" fontId="13" fillId="0" borderId="0" xfId="14" applyFont="1" applyProtection="1">
      <protection hidden="1"/>
    </xf>
    <xf numFmtId="169" fontId="14" fillId="0" borderId="0" xfId="14" applyNumberFormat="1" applyFont="1" applyAlignment="1" applyProtection="1">
      <alignment horizontal="left" vertical="center"/>
      <protection hidden="1"/>
    </xf>
    <xf numFmtId="169" fontId="13" fillId="0" borderId="0" xfId="14" applyNumberFormat="1" applyFont="1" applyAlignment="1" applyProtection="1">
      <alignment horizontal="centerContinuous" vertical="center"/>
      <protection hidden="1"/>
    </xf>
    <xf numFmtId="0" fontId="1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5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14" applyFont="1" applyAlignment="1">
      <alignment horizontal="left"/>
    </xf>
    <xf numFmtId="0" fontId="17" fillId="0" borderId="0" xfId="14" applyFont="1" applyProtection="1">
      <protection hidden="1"/>
    </xf>
    <xf numFmtId="169" fontId="18" fillId="0" borderId="0" xfId="14" applyNumberFormat="1" applyFont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Alignment="1" applyProtection="1">
      <alignment horizontal="centerContinuous"/>
      <protection hidden="1"/>
    </xf>
    <xf numFmtId="0" fontId="17" fillId="0" borderId="0" xfId="11" applyFont="1" applyProtection="1">
      <protection hidden="1"/>
    </xf>
    <xf numFmtId="169" fontId="18" fillId="0" borderId="0" xfId="11" applyNumberFormat="1" applyFont="1" applyAlignment="1" applyProtection="1">
      <alignment horizontal="left"/>
      <protection hidden="1"/>
    </xf>
    <xf numFmtId="0" fontId="18" fillId="0" borderId="0" xfId="11" applyFont="1" applyAlignment="1" applyProtection="1">
      <alignment horizontal="right" vertical="center"/>
      <protection hidden="1"/>
    </xf>
    <xf numFmtId="0" fontId="25" fillId="0" borderId="0" xfId="11" applyFont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Alignment="1" applyProtection="1">
      <alignment horizontal="right"/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27" fillId="0" borderId="0" xfId="11" applyFont="1" applyProtection="1"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Border="1" applyAlignment="1" applyProtection="1">
      <alignment horizontal="center" vertical="center"/>
      <protection hidden="1"/>
    </xf>
    <xf numFmtId="0" fontId="17" fillId="0" borderId="15" xfId="11" quotePrefix="1" applyFont="1" applyBorder="1" applyAlignment="1" applyProtection="1">
      <alignment horizontal="center"/>
      <protection hidden="1"/>
    </xf>
    <xf numFmtId="0" fontId="17" fillId="0" borderId="15" xfId="11" applyFont="1" applyBorder="1" applyAlignment="1" applyProtection="1">
      <alignment horizontal="left"/>
      <protection hidden="1"/>
    </xf>
    <xf numFmtId="0" fontId="17" fillId="0" borderId="16" xfId="1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8" fillId="12" borderId="5" xfId="0" applyFont="1" applyFill="1" applyBorder="1" applyAlignment="1">
      <alignment horizontal="righ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/>
    <xf numFmtId="0" fontId="17" fillId="0" borderId="0" xfId="0" applyFont="1"/>
    <xf numFmtId="0" fontId="17" fillId="0" borderId="3" xfId="0" applyFont="1" applyBorder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Protection="1">
      <protection hidden="1"/>
    </xf>
    <xf numFmtId="4" fontId="17" fillId="0" borderId="0" xfId="12" quotePrefix="1" applyNumberFormat="1" applyFont="1" applyProtection="1">
      <protection hidden="1"/>
    </xf>
    <xf numFmtId="4" fontId="17" fillId="0" borderId="7" xfId="12" applyNumberFormat="1" applyFont="1" applyBorder="1" applyProtection="1">
      <protection hidden="1"/>
    </xf>
    <xf numFmtId="4" fontId="17" fillId="0" borderId="0" xfId="12" applyNumberFormat="1" applyFo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Protection="1">
      <protection hidden="1"/>
    </xf>
    <xf numFmtId="4" fontId="17" fillId="0" borderId="9" xfId="12" quotePrefix="1" applyNumberFormat="1" applyFont="1" applyBorder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Protection="1">
      <protection hidden="1"/>
    </xf>
    <xf numFmtId="4" fontId="17" fillId="0" borderId="9" xfId="12" applyNumberFormat="1" applyFont="1" applyBorder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17" xfId="12" applyNumberFormat="1" applyFont="1" applyBorder="1" applyProtection="1">
      <protection hidden="1"/>
    </xf>
    <xf numFmtId="4" fontId="17" fillId="0" borderId="1" xfId="12" applyNumberFormat="1" applyFont="1" applyBorder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Protection="1">
      <protection hidden="1"/>
    </xf>
    <xf numFmtId="4" fontId="17" fillId="0" borderId="34" xfId="12" applyNumberFormat="1" applyFont="1" applyBorder="1" applyProtection="1">
      <protection hidden="1"/>
    </xf>
    <xf numFmtId="4" fontId="17" fillId="0" borderId="33" xfId="12" quotePrefix="1" applyNumberFormat="1" applyFont="1" applyBorder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2" xfId="12" applyNumberFormat="1" applyFont="1" applyBorder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Protection="1">
      <protection hidden="1"/>
    </xf>
    <xf numFmtId="4" fontId="26" fillId="0" borderId="32" xfId="12" applyNumberFormat="1" applyFont="1" applyBorder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" fontId="13" fillId="2" borderId="10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3" fontId="17" fillId="0" borderId="7" xfId="11" applyNumberFormat="1" applyFont="1" applyBorder="1" applyAlignment="1" applyProtection="1">
      <alignment horizontal="right"/>
      <protection hidden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1258440.08</c:v>
                </c:pt>
                <c:pt idx="1">
                  <c:v>-691889.28000000119</c:v>
                </c:pt>
                <c:pt idx="2">
                  <c:v>704360.04000000097</c:v>
                </c:pt>
                <c:pt idx="3">
                  <c:v>1231483.8099999987</c:v>
                </c:pt>
                <c:pt idx="4">
                  <c:v>1185491.4400000013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3894475.0799999982</c:v>
                </c:pt>
                <c:pt idx="1">
                  <c:v>3418298.7100000009</c:v>
                </c:pt>
                <c:pt idx="2">
                  <c:v>4299955.6199999992</c:v>
                </c:pt>
                <c:pt idx="3">
                  <c:v>4825138.6999999974</c:v>
                </c:pt>
                <c:pt idx="4">
                  <c:v>4861601.5400000028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13194803.810000001</c:v>
                </c:pt>
                <c:pt idx="1">
                  <c:v>13603515.290000001</c:v>
                </c:pt>
                <c:pt idx="2">
                  <c:v>13378943.379999999</c:v>
                </c:pt>
                <c:pt idx="3">
                  <c:v>14451701.67</c:v>
                </c:pt>
                <c:pt idx="4">
                  <c:v>15442766.279999999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14453243.890000001</c:v>
                </c:pt>
                <c:pt idx="1">
                  <c:v>12911626.01</c:v>
                </c:pt>
                <c:pt idx="2">
                  <c:v>14083303.42</c:v>
                </c:pt>
                <c:pt idx="3">
                  <c:v>15683185.479999999</c:v>
                </c:pt>
                <c:pt idx="4">
                  <c:v>16628257.720000001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2582255.4700000002</c:v>
                </c:pt>
                <c:pt idx="1">
                  <c:v>1502793.1</c:v>
                </c:pt>
                <c:pt idx="2">
                  <c:v>1649613.97</c:v>
                </c:pt>
                <c:pt idx="3">
                  <c:v>4613896.9400000004</c:v>
                </c:pt>
                <c:pt idx="4">
                  <c:v>2440916.25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857938.9</c:v>
                </c:pt>
                <c:pt idx="1">
                  <c:v>2011746.5999999999</c:v>
                </c:pt>
                <c:pt idx="2">
                  <c:v>729797.59000000008</c:v>
                </c:pt>
                <c:pt idx="3">
                  <c:v>662406.62</c:v>
                </c:pt>
                <c:pt idx="4">
                  <c:v>2999543.1500000004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AISEAU-PRESLES</v>
      </c>
      <c r="E1" s="269"/>
      <c r="F1" s="269"/>
      <c r="G1" s="265" t="str">
        <f>Coordonnées!P1</f>
        <v>Code INS</v>
      </c>
      <c r="H1" s="384"/>
      <c r="I1" s="181">
        <f>Coordonnées!R1</f>
        <v>52074</v>
      </c>
    </row>
    <row r="2" spans="1:10">
      <c r="A2" s="270"/>
      <c r="B2" s="271"/>
      <c r="C2" s="266"/>
      <c r="D2" s="271"/>
      <c r="E2" s="271"/>
      <c r="F2" s="271"/>
      <c r="G2" s="266" t="str">
        <f>Coordonnées!P2</f>
        <v>Exercice:</v>
      </c>
      <c r="H2" s="385"/>
      <c r="I2" s="182">
        <f>Coordonnées!R2</f>
        <v>2022</v>
      </c>
    </row>
    <row r="3" spans="1:10">
      <c r="A3" s="380" t="str">
        <f>Coordonnées!A3</f>
        <v>Modèle officiel généré par l'application eComptes © SPW Intérieur et Action Sociale</v>
      </c>
      <c r="B3" s="380"/>
      <c r="C3" s="380"/>
      <c r="D3" s="380"/>
      <c r="E3" s="380"/>
      <c r="F3" s="180"/>
      <c r="G3" s="386" t="str">
        <f>Coordonnées!P3</f>
        <v>Version:</v>
      </c>
      <c r="H3" s="387"/>
      <c r="I3" s="171">
        <f>Coordonnées!R3</f>
        <v>1</v>
      </c>
    </row>
    <row r="4" spans="1:10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400"/>
      <c r="F5" s="400"/>
      <c r="G5" s="166"/>
      <c r="H5" s="166"/>
      <c r="I5" s="134"/>
      <c r="J5" s="12"/>
    </row>
    <row r="6" spans="1:10">
      <c r="A6" s="135" t="s">
        <v>40</v>
      </c>
      <c r="B6" s="136"/>
      <c r="C6" s="136"/>
      <c r="D6" s="136"/>
      <c r="E6" s="381" t="s">
        <v>42</v>
      </c>
      <c r="F6" s="394">
        <f>I2</f>
        <v>2022</v>
      </c>
      <c r="G6" s="395"/>
      <c r="H6" s="388">
        <f>F6-1</f>
        <v>2021</v>
      </c>
      <c r="I6" s="389"/>
      <c r="J6" s="12"/>
    </row>
    <row r="7" spans="1:10" ht="10.15" customHeight="1">
      <c r="A7" s="67"/>
      <c r="B7" s="136"/>
      <c r="C7" s="67"/>
      <c r="D7" s="136"/>
      <c r="E7" s="382"/>
      <c r="F7" s="396"/>
      <c r="G7" s="397"/>
      <c r="H7" s="390"/>
      <c r="I7" s="391"/>
      <c r="J7" s="12"/>
    </row>
    <row r="8" spans="1:10" ht="13.15" customHeight="1" thickBot="1">
      <c r="A8" s="137"/>
      <c r="B8" s="136"/>
      <c r="C8" s="138" t="s">
        <v>41</v>
      </c>
      <c r="D8" s="136"/>
      <c r="E8" s="383"/>
      <c r="F8" s="398"/>
      <c r="G8" s="399"/>
      <c r="H8" s="392"/>
      <c r="I8" s="393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354"/>
      <c r="I9" s="355"/>
      <c r="J9" s="12"/>
    </row>
    <row r="10" spans="1:10">
      <c r="A10" s="136" t="s">
        <v>43</v>
      </c>
      <c r="B10" s="136"/>
      <c r="C10" s="136"/>
      <c r="D10" s="136"/>
      <c r="E10" s="142" t="s">
        <v>44</v>
      </c>
      <c r="F10" s="356">
        <f>F12+F14+F29+F35+F39</f>
        <v>59697286.579999991</v>
      </c>
      <c r="G10" s="371"/>
      <c r="H10" s="356">
        <f>H12+H14+H29+H35+H39</f>
        <v>55992618.240000002</v>
      </c>
      <c r="I10" s="357"/>
      <c r="J10" s="12"/>
    </row>
    <row r="11" spans="1:10" ht="8.4499999999999993" customHeight="1">
      <c r="A11" s="136"/>
      <c r="B11" s="136"/>
      <c r="C11" s="136"/>
      <c r="D11" s="136"/>
      <c r="E11" s="142"/>
      <c r="F11" s="168"/>
      <c r="G11" s="170"/>
      <c r="H11" s="358"/>
      <c r="I11" s="359"/>
      <c r="J11" s="12"/>
    </row>
    <row r="12" spans="1:10">
      <c r="A12" s="143" t="s">
        <v>45</v>
      </c>
      <c r="B12" s="144" t="s">
        <v>46</v>
      </c>
      <c r="C12" s="132"/>
      <c r="D12" s="132"/>
      <c r="E12" s="142">
        <v>21</v>
      </c>
      <c r="F12" s="360">
        <v>64388.59</v>
      </c>
      <c r="G12" s="370"/>
      <c r="H12" s="360">
        <v>186838.42</v>
      </c>
      <c r="I12" s="361"/>
      <c r="J12" s="12"/>
    </row>
    <row r="13" spans="1:10" ht="10.35" customHeight="1">
      <c r="A13" s="143"/>
      <c r="B13" s="144"/>
      <c r="C13" s="132"/>
      <c r="D13" s="132"/>
      <c r="E13" s="142"/>
      <c r="F13" s="360"/>
      <c r="G13" s="370"/>
      <c r="H13" s="360"/>
      <c r="I13" s="361"/>
      <c r="J13" s="12"/>
    </row>
    <row r="14" spans="1:10">
      <c r="A14" s="143" t="s">
        <v>47</v>
      </c>
      <c r="B14" s="144" t="s">
        <v>48</v>
      </c>
      <c r="C14" s="132"/>
      <c r="D14" s="132"/>
      <c r="E14" s="142" t="s">
        <v>49</v>
      </c>
      <c r="F14" s="356">
        <f>SUM(F16:F27)</f>
        <v>49768930.589999989</v>
      </c>
      <c r="G14" s="371"/>
      <c r="H14" s="356">
        <f>SUM(H16:H27)</f>
        <v>46385511.43</v>
      </c>
      <c r="I14" s="357"/>
      <c r="J14" s="12"/>
    </row>
    <row r="15" spans="1:10">
      <c r="A15" s="139"/>
      <c r="B15" s="145" t="s">
        <v>50</v>
      </c>
      <c r="C15" s="132"/>
      <c r="D15" s="132"/>
      <c r="E15" s="142"/>
      <c r="F15" s="362"/>
      <c r="G15" s="372"/>
      <c r="H15" s="362"/>
      <c r="I15" s="363"/>
      <c r="J15" s="12"/>
    </row>
    <row r="16" spans="1:10">
      <c r="A16" s="139"/>
      <c r="B16" s="139" t="s">
        <v>51</v>
      </c>
      <c r="C16" s="140" t="s">
        <v>52</v>
      </c>
      <c r="D16" s="140"/>
      <c r="E16" s="142">
        <v>220</v>
      </c>
      <c r="F16" s="360">
        <v>5711229.5300000003</v>
      </c>
      <c r="G16" s="370"/>
      <c r="H16" s="360">
        <v>5661909.6900000004</v>
      </c>
      <c r="I16" s="361"/>
      <c r="J16" s="12"/>
    </row>
    <row r="17" spans="1:10">
      <c r="A17" s="139"/>
      <c r="B17" s="139" t="s">
        <v>53</v>
      </c>
      <c r="C17" s="140" t="s">
        <v>54</v>
      </c>
      <c r="D17" s="140"/>
      <c r="E17" s="142">
        <v>221</v>
      </c>
      <c r="F17" s="360">
        <v>23329525.829999998</v>
      </c>
      <c r="G17" s="370"/>
      <c r="H17" s="360">
        <v>22193222.43</v>
      </c>
      <c r="I17" s="361"/>
      <c r="J17" s="12"/>
    </row>
    <row r="18" spans="1:10">
      <c r="A18" s="139"/>
      <c r="B18" s="139" t="s">
        <v>55</v>
      </c>
      <c r="C18" s="140" t="s">
        <v>56</v>
      </c>
      <c r="D18" s="140"/>
      <c r="E18" s="142">
        <v>223</v>
      </c>
      <c r="F18" s="360">
        <v>10880648.439999999</v>
      </c>
      <c r="G18" s="370"/>
      <c r="H18" s="360">
        <v>11411759.77</v>
      </c>
      <c r="I18" s="361"/>
      <c r="J18" s="12"/>
    </row>
    <row r="19" spans="1:10">
      <c r="A19" s="139"/>
      <c r="B19" s="139" t="s">
        <v>57</v>
      </c>
      <c r="C19" s="140" t="s">
        <v>58</v>
      </c>
      <c r="D19" s="140"/>
      <c r="E19" s="142">
        <v>224</v>
      </c>
      <c r="F19" s="360">
        <v>197643.68</v>
      </c>
      <c r="G19" s="370"/>
      <c r="H19" s="360">
        <v>216871.11</v>
      </c>
      <c r="I19" s="361"/>
      <c r="J19" s="12"/>
    </row>
    <row r="20" spans="1:10">
      <c r="A20" s="139"/>
      <c r="B20" s="139" t="s">
        <v>59</v>
      </c>
      <c r="C20" s="140" t="s">
        <v>288</v>
      </c>
      <c r="D20" s="140"/>
      <c r="E20" s="142">
        <v>226</v>
      </c>
      <c r="F20" s="360">
        <v>48628.83</v>
      </c>
      <c r="G20" s="370"/>
      <c r="H20" s="360">
        <v>51013.120000000003</v>
      </c>
      <c r="I20" s="361"/>
      <c r="J20" s="12"/>
    </row>
    <row r="21" spans="1:10">
      <c r="A21" s="139"/>
      <c r="B21" s="146" t="s">
        <v>60</v>
      </c>
      <c r="C21" s="132"/>
      <c r="D21" s="132"/>
      <c r="E21" s="142"/>
      <c r="F21" s="360"/>
      <c r="G21" s="370"/>
      <c r="H21" s="360"/>
      <c r="I21" s="361"/>
      <c r="J21" s="12"/>
    </row>
    <row r="22" spans="1:10" ht="23.45" customHeight="1">
      <c r="A22" s="139"/>
      <c r="B22" s="147" t="s">
        <v>61</v>
      </c>
      <c r="C22" s="379" t="s">
        <v>287</v>
      </c>
      <c r="D22" s="379"/>
      <c r="E22" s="148" t="s">
        <v>62</v>
      </c>
      <c r="F22" s="377">
        <v>800717.94</v>
      </c>
      <c r="G22" s="378"/>
      <c r="H22" s="377">
        <v>635305.31999999995</v>
      </c>
      <c r="I22" s="401"/>
      <c r="J22" s="12"/>
    </row>
    <row r="23" spans="1:10">
      <c r="A23" s="139"/>
      <c r="B23" s="139" t="s">
        <v>63</v>
      </c>
      <c r="C23" s="140" t="s">
        <v>64</v>
      </c>
      <c r="D23" s="140"/>
      <c r="E23" s="142">
        <v>234</v>
      </c>
      <c r="F23" s="360">
        <v>10510.68</v>
      </c>
      <c r="G23" s="370"/>
      <c r="H23" s="360">
        <v>10510.68</v>
      </c>
      <c r="I23" s="361"/>
      <c r="J23" s="12"/>
    </row>
    <row r="24" spans="1:10">
      <c r="A24" s="139"/>
      <c r="B24" s="146" t="s">
        <v>65</v>
      </c>
      <c r="C24" s="132"/>
      <c r="D24" s="132"/>
      <c r="E24" s="142"/>
      <c r="F24" s="360"/>
      <c r="G24" s="370"/>
      <c r="H24" s="360"/>
      <c r="I24" s="361"/>
      <c r="J24" s="12"/>
    </row>
    <row r="25" spans="1:10">
      <c r="A25" s="139"/>
      <c r="B25" s="139" t="s">
        <v>66</v>
      </c>
      <c r="C25" s="140" t="s">
        <v>67</v>
      </c>
      <c r="D25" s="140"/>
      <c r="E25" s="142">
        <v>24</v>
      </c>
      <c r="F25" s="360">
        <v>8790025.6600000001</v>
      </c>
      <c r="G25" s="370"/>
      <c r="H25" s="360">
        <v>6204919.3099999996</v>
      </c>
      <c r="I25" s="361"/>
      <c r="J25" s="12"/>
    </row>
    <row r="26" spans="1:10">
      <c r="A26" s="139"/>
      <c r="B26" s="139" t="s">
        <v>68</v>
      </c>
      <c r="C26" s="140" t="s">
        <v>69</v>
      </c>
      <c r="D26" s="140"/>
      <c r="E26" s="142">
        <v>261</v>
      </c>
      <c r="F26" s="360">
        <v>0</v>
      </c>
      <c r="G26" s="370"/>
      <c r="H26" s="360">
        <v>0</v>
      </c>
      <c r="I26" s="361"/>
      <c r="J26" s="12"/>
    </row>
    <row r="27" spans="1:10">
      <c r="A27" s="139"/>
      <c r="B27" s="139" t="s">
        <v>70</v>
      </c>
      <c r="C27" s="140" t="s">
        <v>71</v>
      </c>
      <c r="D27" s="140"/>
      <c r="E27" s="149" t="s">
        <v>72</v>
      </c>
      <c r="F27" s="360">
        <v>0</v>
      </c>
      <c r="G27" s="370"/>
      <c r="H27" s="360">
        <v>0</v>
      </c>
      <c r="I27" s="361"/>
      <c r="J27" s="12"/>
    </row>
    <row r="28" spans="1:10" ht="10.15" customHeight="1">
      <c r="A28" s="139"/>
      <c r="B28" s="139"/>
      <c r="C28" s="140"/>
      <c r="D28" s="140"/>
      <c r="E28" s="149"/>
      <c r="F28" s="360"/>
      <c r="G28" s="370"/>
      <c r="H28" s="360"/>
      <c r="I28" s="361"/>
      <c r="J28" s="12"/>
    </row>
    <row r="29" spans="1:10">
      <c r="A29" s="143" t="s">
        <v>73</v>
      </c>
      <c r="B29" s="144" t="s">
        <v>74</v>
      </c>
      <c r="C29" s="132"/>
      <c r="D29" s="132"/>
      <c r="E29" s="142">
        <v>25</v>
      </c>
      <c r="F29" s="356">
        <f>SUM(F30:F33)</f>
        <v>361432.06999999995</v>
      </c>
      <c r="G29" s="371"/>
      <c r="H29" s="356">
        <f>SUM(H30:H33)</f>
        <v>109106.57</v>
      </c>
      <c r="I29" s="357"/>
      <c r="J29" s="12"/>
    </row>
    <row r="30" spans="1:10">
      <c r="A30" s="139"/>
      <c r="B30" s="139" t="s">
        <v>51</v>
      </c>
      <c r="C30" s="140" t="s">
        <v>75</v>
      </c>
      <c r="D30" s="140"/>
      <c r="E30" s="142">
        <v>251</v>
      </c>
      <c r="F30" s="362">
        <v>89560.78</v>
      </c>
      <c r="G30" s="372"/>
      <c r="H30" s="362">
        <v>0</v>
      </c>
      <c r="I30" s="363"/>
      <c r="J30" s="12"/>
    </row>
    <row r="31" spans="1:10">
      <c r="A31" s="139"/>
      <c r="B31" s="139" t="s">
        <v>53</v>
      </c>
      <c r="C31" s="140" t="s">
        <v>76</v>
      </c>
      <c r="D31" s="140"/>
      <c r="E31" s="142">
        <v>252</v>
      </c>
      <c r="F31" s="360">
        <v>0</v>
      </c>
      <c r="G31" s="370"/>
      <c r="H31" s="360">
        <v>0</v>
      </c>
      <c r="I31" s="361"/>
      <c r="J31" s="12"/>
    </row>
    <row r="32" spans="1:10">
      <c r="A32" s="139"/>
      <c r="B32" s="139" t="s">
        <v>55</v>
      </c>
      <c r="C32" s="140" t="s">
        <v>77</v>
      </c>
      <c r="D32" s="140"/>
      <c r="E32" s="142">
        <v>254</v>
      </c>
      <c r="F32" s="360">
        <v>0</v>
      </c>
      <c r="G32" s="370"/>
      <c r="H32" s="360">
        <v>0</v>
      </c>
      <c r="I32" s="361"/>
      <c r="J32" s="12"/>
    </row>
    <row r="33" spans="1:10">
      <c r="A33" s="139"/>
      <c r="B33" s="139" t="s">
        <v>57</v>
      </c>
      <c r="C33" s="140" t="s">
        <v>78</v>
      </c>
      <c r="D33" s="140"/>
      <c r="E33" s="142">
        <v>256</v>
      </c>
      <c r="F33" s="360">
        <v>271871.28999999998</v>
      </c>
      <c r="G33" s="370"/>
      <c r="H33" s="360">
        <v>109106.57</v>
      </c>
      <c r="I33" s="361"/>
      <c r="J33" s="12"/>
    </row>
    <row r="34" spans="1:10" ht="10.15" customHeight="1">
      <c r="A34" s="139"/>
      <c r="B34" s="139"/>
      <c r="C34" s="140"/>
      <c r="D34" s="140"/>
      <c r="E34" s="142"/>
      <c r="F34" s="360"/>
      <c r="G34" s="370"/>
      <c r="H34" s="360"/>
      <c r="I34" s="361"/>
      <c r="J34" s="12"/>
    </row>
    <row r="35" spans="1:10">
      <c r="A35" s="143" t="s">
        <v>79</v>
      </c>
      <c r="B35" s="144" t="s">
        <v>80</v>
      </c>
      <c r="C35" s="132"/>
      <c r="D35" s="132"/>
      <c r="E35" s="142">
        <v>27</v>
      </c>
      <c r="F35" s="356">
        <f>SUM(F36:F37)</f>
        <v>4349533.3</v>
      </c>
      <c r="G35" s="371"/>
      <c r="H35" s="356">
        <f>SUM(H36:H37)</f>
        <v>4252810.53</v>
      </c>
      <c r="I35" s="357"/>
      <c r="J35" s="12"/>
    </row>
    <row r="36" spans="1:10">
      <c r="A36" s="139"/>
      <c r="B36" s="139" t="s">
        <v>51</v>
      </c>
      <c r="C36" s="140" t="s">
        <v>81</v>
      </c>
      <c r="D36" s="140"/>
      <c r="E36" s="149" t="s">
        <v>82</v>
      </c>
      <c r="F36" s="362">
        <v>4349533.3</v>
      </c>
      <c r="G36" s="372"/>
      <c r="H36" s="362">
        <v>4252810.53</v>
      </c>
      <c r="I36" s="363"/>
      <c r="J36" s="12"/>
    </row>
    <row r="37" spans="1:10">
      <c r="A37" s="139"/>
      <c r="B37" s="139" t="s">
        <v>53</v>
      </c>
      <c r="C37" s="140" t="s">
        <v>83</v>
      </c>
      <c r="D37" s="140"/>
      <c r="E37" s="142">
        <v>275</v>
      </c>
      <c r="F37" s="360">
        <v>0</v>
      </c>
      <c r="G37" s="370"/>
      <c r="H37" s="360">
        <v>0</v>
      </c>
      <c r="I37" s="361"/>
      <c r="J37" s="12"/>
    </row>
    <row r="38" spans="1:10" ht="10.15" customHeight="1">
      <c r="A38" s="139"/>
      <c r="B38" s="139"/>
      <c r="C38" s="140"/>
      <c r="D38" s="140"/>
      <c r="E38" s="142"/>
      <c r="F38" s="360"/>
      <c r="G38" s="370"/>
      <c r="H38" s="360"/>
      <c r="I38" s="361"/>
      <c r="J38" s="12"/>
    </row>
    <row r="39" spans="1:10">
      <c r="A39" s="143" t="s">
        <v>84</v>
      </c>
      <c r="B39" s="144" t="s">
        <v>85</v>
      </c>
      <c r="C39" s="132"/>
      <c r="D39" s="132"/>
      <c r="E39" s="142">
        <v>28</v>
      </c>
      <c r="F39" s="356">
        <f>SUM(F40:F41)</f>
        <v>5153002.03</v>
      </c>
      <c r="G39" s="371"/>
      <c r="H39" s="356">
        <f>SUM(H40:H41)</f>
        <v>5058351.29</v>
      </c>
      <c r="I39" s="357"/>
      <c r="J39" s="12"/>
    </row>
    <row r="40" spans="1:10">
      <c r="A40" s="139"/>
      <c r="B40" s="139" t="s">
        <v>51</v>
      </c>
      <c r="C40" s="140" t="s">
        <v>86</v>
      </c>
      <c r="D40" s="140"/>
      <c r="E40" s="149" t="s">
        <v>87</v>
      </c>
      <c r="F40" s="362">
        <v>5153002.03</v>
      </c>
      <c r="G40" s="372"/>
      <c r="H40" s="362">
        <v>5058351.29</v>
      </c>
      <c r="I40" s="363"/>
      <c r="J40" s="12"/>
    </row>
    <row r="41" spans="1:10">
      <c r="A41" s="139"/>
      <c r="B41" s="139" t="s">
        <v>53</v>
      </c>
      <c r="C41" s="140" t="s">
        <v>88</v>
      </c>
      <c r="D41" s="140"/>
      <c r="E41" s="142">
        <v>288</v>
      </c>
      <c r="F41" s="360">
        <v>0</v>
      </c>
      <c r="G41" s="370"/>
      <c r="H41" s="360">
        <v>0</v>
      </c>
      <c r="I41" s="361"/>
      <c r="J41" s="12"/>
    </row>
    <row r="42" spans="1:10" ht="9.6" customHeight="1">
      <c r="A42" s="139"/>
      <c r="B42" s="139"/>
      <c r="C42" s="140"/>
      <c r="D42" s="140"/>
      <c r="E42" s="142"/>
      <c r="F42" s="360"/>
      <c r="G42" s="370"/>
      <c r="H42" s="360"/>
      <c r="I42" s="361"/>
      <c r="J42" s="12"/>
    </row>
    <row r="43" spans="1:10">
      <c r="A43" s="136" t="s">
        <v>89</v>
      </c>
      <c r="B43" s="136"/>
      <c r="C43" s="136"/>
      <c r="D43" s="136"/>
      <c r="E43" s="142" t="s">
        <v>90</v>
      </c>
      <c r="F43" s="366">
        <f>F45+F47+F57+F59</f>
        <v>18752549.710000001</v>
      </c>
      <c r="G43" s="373"/>
      <c r="H43" s="366">
        <f>H45+H47+H57+H59</f>
        <v>15989950.48</v>
      </c>
      <c r="I43" s="367"/>
      <c r="J43" s="12"/>
    </row>
    <row r="44" spans="1:10" ht="8.4499999999999993" customHeight="1">
      <c r="A44" s="136"/>
      <c r="B44" s="136"/>
      <c r="C44" s="136"/>
      <c r="D44" s="136"/>
      <c r="E44" s="142"/>
      <c r="F44" s="368"/>
      <c r="G44" s="374"/>
      <c r="H44" s="368"/>
      <c r="I44" s="369"/>
      <c r="J44" s="12"/>
    </row>
    <row r="45" spans="1:10">
      <c r="A45" s="143" t="s">
        <v>91</v>
      </c>
      <c r="B45" s="144" t="s">
        <v>92</v>
      </c>
      <c r="C45" s="132"/>
      <c r="D45" s="132"/>
      <c r="E45" s="142">
        <v>301</v>
      </c>
      <c r="F45" s="356">
        <v>0</v>
      </c>
      <c r="G45" s="371"/>
      <c r="H45" s="364">
        <v>0</v>
      </c>
      <c r="I45" s="365"/>
      <c r="J45" s="12"/>
    </row>
    <row r="46" spans="1:10" ht="10.15" customHeight="1">
      <c r="A46" s="143"/>
      <c r="B46" s="144"/>
      <c r="C46" s="132"/>
      <c r="D46" s="132"/>
      <c r="E46" s="142"/>
      <c r="F46" s="358"/>
      <c r="G46" s="376"/>
      <c r="H46" s="358"/>
      <c r="I46" s="359"/>
      <c r="J46" s="12"/>
    </row>
    <row r="47" spans="1:10">
      <c r="A47" s="143" t="s">
        <v>93</v>
      </c>
      <c r="B47" s="144" t="s">
        <v>94</v>
      </c>
      <c r="C47" s="132"/>
      <c r="D47" s="132"/>
      <c r="E47" s="142" t="s">
        <v>95</v>
      </c>
      <c r="F47" s="356">
        <f>F48+F49</f>
        <v>9518561.8899999987</v>
      </c>
      <c r="G47" s="371"/>
      <c r="H47" s="356">
        <f>H48+H49</f>
        <v>6406611.9299999997</v>
      </c>
      <c r="I47" s="357"/>
      <c r="J47" s="12"/>
    </row>
    <row r="48" spans="1:10">
      <c r="A48" s="139"/>
      <c r="B48" s="139" t="s">
        <v>51</v>
      </c>
      <c r="C48" s="140" t="s">
        <v>96</v>
      </c>
      <c r="D48" s="140"/>
      <c r="E48" s="142">
        <v>40</v>
      </c>
      <c r="F48" s="362">
        <v>1135885.1000000001</v>
      </c>
      <c r="G48" s="372"/>
      <c r="H48" s="362">
        <v>983702.88</v>
      </c>
      <c r="I48" s="363"/>
      <c r="J48" s="12"/>
    </row>
    <row r="49" spans="1:10">
      <c r="A49" s="139"/>
      <c r="B49" s="139" t="s">
        <v>53</v>
      </c>
      <c r="C49" s="140" t="s">
        <v>97</v>
      </c>
      <c r="D49" s="140"/>
      <c r="E49" s="142" t="s">
        <v>98</v>
      </c>
      <c r="F49" s="360">
        <f>SUM(F50:F55)</f>
        <v>8382676.7899999991</v>
      </c>
      <c r="G49" s="370"/>
      <c r="H49" s="360">
        <f>SUM(H50:H55)</f>
        <v>5422909.0499999998</v>
      </c>
      <c r="I49" s="361"/>
      <c r="J49" s="12"/>
    </row>
    <row r="50" spans="1:10">
      <c r="A50" s="139"/>
      <c r="B50" s="132"/>
      <c r="C50" s="140" t="s">
        <v>99</v>
      </c>
      <c r="D50" s="140"/>
      <c r="E50" s="142" t="s">
        <v>100</v>
      </c>
      <c r="F50" s="360">
        <v>406725.56</v>
      </c>
      <c r="G50" s="370"/>
      <c r="H50" s="360">
        <v>1479300.07</v>
      </c>
      <c r="I50" s="361"/>
      <c r="J50" s="12"/>
    </row>
    <row r="51" spans="1:10">
      <c r="A51" s="139"/>
      <c r="B51" s="132"/>
      <c r="C51" s="140" t="s">
        <v>101</v>
      </c>
      <c r="D51" s="140"/>
      <c r="E51" s="142">
        <v>413</v>
      </c>
      <c r="F51" s="360">
        <v>7513323.2599999998</v>
      </c>
      <c r="G51" s="370"/>
      <c r="H51" s="360">
        <v>3526344.88</v>
      </c>
      <c r="I51" s="361"/>
      <c r="J51" s="12"/>
    </row>
    <row r="52" spans="1:10">
      <c r="A52" s="139"/>
      <c r="B52" s="132"/>
      <c r="C52" s="140" t="s">
        <v>102</v>
      </c>
      <c r="D52" s="140"/>
      <c r="E52" s="142">
        <v>415</v>
      </c>
      <c r="F52" s="360">
        <v>172685.33</v>
      </c>
      <c r="G52" s="370"/>
      <c r="H52" s="360">
        <v>170928.81</v>
      </c>
      <c r="I52" s="361"/>
      <c r="J52" s="12"/>
    </row>
    <row r="53" spans="1:10">
      <c r="A53" s="139"/>
      <c r="B53" s="132"/>
      <c r="C53" s="140" t="s">
        <v>103</v>
      </c>
      <c r="D53" s="140"/>
      <c r="E53" s="149" t="s">
        <v>104</v>
      </c>
      <c r="F53" s="360">
        <v>39411.599999999999</v>
      </c>
      <c r="G53" s="370"/>
      <c r="H53" s="360">
        <v>43501.04</v>
      </c>
      <c r="I53" s="361"/>
      <c r="J53" s="12"/>
    </row>
    <row r="54" spans="1:10">
      <c r="A54" s="139"/>
      <c r="B54" s="139" t="s">
        <v>55</v>
      </c>
      <c r="C54" s="140" t="s">
        <v>105</v>
      </c>
      <c r="D54" s="140"/>
      <c r="E54" s="142">
        <v>4251</v>
      </c>
      <c r="F54" s="360">
        <v>250531.04</v>
      </c>
      <c r="G54" s="370"/>
      <c r="H54" s="360">
        <v>202834.25</v>
      </c>
      <c r="I54" s="361"/>
      <c r="J54" s="12"/>
    </row>
    <row r="55" spans="1:10">
      <c r="A55" s="139"/>
      <c r="B55" s="139" t="s">
        <v>57</v>
      </c>
      <c r="C55" s="140" t="s">
        <v>106</v>
      </c>
      <c r="D55" s="140"/>
      <c r="E55" s="149" t="s">
        <v>107</v>
      </c>
      <c r="F55" s="360">
        <v>0</v>
      </c>
      <c r="G55" s="370"/>
      <c r="H55" s="360">
        <v>0</v>
      </c>
      <c r="I55" s="361"/>
      <c r="J55" s="12"/>
    </row>
    <row r="56" spans="1:10" ht="10.15" customHeight="1">
      <c r="A56" s="139"/>
      <c r="B56" s="139"/>
      <c r="C56" s="140"/>
      <c r="D56" s="140"/>
      <c r="E56" s="149"/>
      <c r="F56" s="360"/>
      <c r="G56" s="370"/>
      <c r="H56" s="360"/>
      <c r="I56" s="361"/>
      <c r="J56" s="12"/>
    </row>
    <row r="57" spans="1:10">
      <c r="A57" s="143" t="s">
        <v>108</v>
      </c>
      <c r="B57" s="144" t="s">
        <v>109</v>
      </c>
      <c r="C57" s="132"/>
      <c r="D57" s="132"/>
      <c r="E57" s="142" t="s">
        <v>110</v>
      </c>
      <c r="F57" s="592">
        <v>0</v>
      </c>
      <c r="G57" s="370"/>
      <c r="H57" s="592">
        <v>0</v>
      </c>
      <c r="I57" s="361"/>
      <c r="J57" s="12"/>
    </row>
    <row r="58" spans="1:10" ht="10.15" customHeight="1">
      <c r="A58" s="143"/>
      <c r="B58" s="144"/>
      <c r="C58" s="132"/>
      <c r="D58" s="132"/>
      <c r="E58" s="142"/>
      <c r="F58" s="360"/>
      <c r="G58" s="370"/>
      <c r="H58" s="360"/>
      <c r="I58" s="361"/>
      <c r="J58" s="12"/>
    </row>
    <row r="59" spans="1:10">
      <c r="A59" s="143" t="s">
        <v>111</v>
      </c>
      <c r="B59" s="144" t="s">
        <v>112</v>
      </c>
      <c r="C59" s="132"/>
      <c r="D59" s="132"/>
      <c r="E59" s="142" t="s">
        <v>113</v>
      </c>
      <c r="F59" s="356">
        <f>SUM(F60:F62)</f>
        <v>9233987.8200000003</v>
      </c>
      <c r="G59" s="371"/>
      <c r="H59" s="356">
        <f>SUM(H60:H62)</f>
        <v>9583338.5500000007</v>
      </c>
      <c r="I59" s="357"/>
      <c r="J59" s="12"/>
    </row>
    <row r="60" spans="1:10">
      <c r="A60" s="139"/>
      <c r="B60" s="139" t="s">
        <v>51</v>
      </c>
      <c r="C60" s="140" t="s">
        <v>114</v>
      </c>
      <c r="D60" s="140"/>
      <c r="E60" s="142">
        <v>553</v>
      </c>
      <c r="F60" s="362">
        <v>2908953.48</v>
      </c>
      <c r="G60" s="372"/>
      <c r="H60" s="362">
        <v>4706628.2300000004</v>
      </c>
      <c r="I60" s="363"/>
      <c r="J60" s="12"/>
    </row>
    <row r="61" spans="1:10">
      <c r="A61" s="139"/>
      <c r="B61" s="139" t="s">
        <v>53</v>
      </c>
      <c r="C61" s="140" t="s">
        <v>115</v>
      </c>
      <c r="D61" s="140"/>
      <c r="E61" s="149">
        <v>55</v>
      </c>
      <c r="F61" s="360">
        <v>6344104.0800000001</v>
      </c>
      <c r="G61" s="370"/>
      <c r="H61" s="360">
        <v>4876710.32</v>
      </c>
      <c r="I61" s="361"/>
      <c r="J61" s="12"/>
    </row>
    <row r="62" spans="1:10">
      <c r="A62" s="139"/>
      <c r="B62" s="139" t="s">
        <v>55</v>
      </c>
      <c r="C62" s="140" t="s">
        <v>116</v>
      </c>
      <c r="D62" s="140"/>
      <c r="E62" s="142" t="s">
        <v>117</v>
      </c>
      <c r="F62" s="360">
        <v>-19069.740000000002</v>
      </c>
      <c r="G62" s="370"/>
      <c r="H62" s="360">
        <v>0</v>
      </c>
      <c r="I62" s="361"/>
      <c r="J62" s="12"/>
    </row>
    <row r="63" spans="1:10" ht="10.15" customHeight="1">
      <c r="A63" s="139"/>
      <c r="B63" s="139"/>
      <c r="C63" s="140"/>
      <c r="D63" s="140"/>
      <c r="E63" s="142"/>
      <c r="F63" s="360"/>
      <c r="G63" s="370"/>
      <c r="H63" s="360"/>
      <c r="I63" s="361"/>
      <c r="J63" s="12"/>
    </row>
    <row r="64" spans="1:10">
      <c r="A64" s="143" t="s">
        <v>118</v>
      </c>
      <c r="B64" s="144" t="s">
        <v>119</v>
      </c>
      <c r="C64" s="132"/>
      <c r="D64" s="132"/>
      <c r="E64" s="142" t="s">
        <v>120</v>
      </c>
      <c r="F64" s="356">
        <v>91245.07</v>
      </c>
      <c r="G64" s="371"/>
      <c r="H64" s="356">
        <v>74723.12</v>
      </c>
      <c r="I64" s="357"/>
      <c r="J64" s="12"/>
    </row>
    <row r="65" spans="1:10" ht="10.15" customHeight="1">
      <c r="A65" s="139"/>
      <c r="B65" s="132"/>
      <c r="C65" s="144"/>
      <c r="D65" s="144"/>
      <c r="E65" s="150"/>
      <c r="F65" s="362"/>
      <c r="G65" s="372"/>
      <c r="H65" s="362"/>
      <c r="I65" s="363"/>
      <c r="J65" s="12"/>
    </row>
    <row r="66" spans="1:10" ht="13.5" thickBot="1">
      <c r="A66" s="139"/>
      <c r="B66" s="132"/>
      <c r="C66" s="143" t="s">
        <v>121</v>
      </c>
      <c r="D66" s="143"/>
      <c r="E66" s="151" t="s">
        <v>122</v>
      </c>
      <c r="F66" s="352">
        <f>F10+F43+F64</f>
        <v>78541081.359999985</v>
      </c>
      <c r="G66" s="375"/>
      <c r="H66" s="352">
        <f>H10+H43+H64</f>
        <v>72057291.840000004</v>
      </c>
      <c r="I66" s="353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AISEAU-PRESLES</v>
      </c>
      <c r="E1" s="269"/>
      <c r="F1" s="269"/>
      <c r="G1" s="265" t="str">
        <f>Coordonnées!P1</f>
        <v>Code INS</v>
      </c>
      <c r="H1" s="384"/>
      <c r="I1" s="181">
        <f>Coordonnées!R1</f>
        <v>52074</v>
      </c>
      <c r="J1" s="15"/>
    </row>
    <row r="2" spans="1:10">
      <c r="A2" s="270"/>
      <c r="B2" s="271"/>
      <c r="C2" s="266"/>
      <c r="D2" s="271"/>
      <c r="E2" s="271"/>
      <c r="F2" s="271"/>
      <c r="G2" s="267" t="str">
        <f>Coordonnées!P2</f>
        <v>Exercice:</v>
      </c>
      <c r="H2" s="406"/>
      <c r="I2" s="182">
        <f>Coordonnées!R2</f>
        <v>2022</v>
      </c>
      <c r="J2" s="15"/>
    </row>
    <row r="3" spans="1:10">
      <c r="A3" s="402" t="str">
        <f>Coordonnées!A3</f>
        <v>Modèle officiel généré par l'application eComptes © SPW Intérieur et Action Sociale</v>
      </c>
      <c r="B3" s="402"/>
      <c r="C3" s="402"/>
      <c r="D3" s="402"/>
      <c r="E3" s="402"/>
      <c r="F3" s="180"/>
      <c r="G3" s="407" t="str">
        <f>Coordonnées!P3</f>
        <v>Version:</v>
      </c>
      <c r="H3" s="408"/>
      <c r="I3" s="171">
        <f>Coordonnées!R3</f>
        <v>1</v>
      </c>
      <c r="J3" s="15"/>
    </row>
    <row r="4" spans="1:10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>
      <c r="A6" s="115"/>
      <c r="B6" s="116"/>
      <c r="C6" s="117" t="s">
        <v>40</v>
      </c>
      <c r="D6" s="116"/>
      <c r="E6" s="403" t="s">
        <v>42</v>
      </c>
      <c r="F6" s="409">
        <f>I2</f>
        <v>2022</v>
      </c>
      <c r="G6" s="415"/>
      <c r="H6" s="409">
        <f>F6-1</f>
        <v>2021</v>
      </c>
      <c r="I6" s="410"/>
      <c r="J6" s="16"/>
    </row>
    <row r="7" spans="1:10" ht="10.15" customHeight="1">
      <c r="A7" s="115"/>
      <c r="B7" s="116"/>
      <c r="C7" s="116"/>
      <c r="D7" s="118"/>
      <c r="E7" s="404"/>
      <c r="F7" s="411"/>
      <c r="G7" s="416"/>
      <c r="H7" s="411"/>
      <c r="I7" s="412"/>
      <c r="J7" s="16"/>
    </row>
    <row r="8" spans="1:10" ht="13.5" thickBot="1">
      <c r="A8" s="115"/>
      <c r="B8" s="116"/>
      <c r="C8" s="118" t="s">
        <v>123</v>
      </c>
      <c r="D8" s="116"/>
      <c r="E8" s="405"/>
      <c r="F8" s="413"/>
      <c r="G8" s="417"/>
      <c r="H8" s="413"/>
      <c r="I8" s="414"/>
      <c r="J8" s="16"/>
    </row>
    <row r="9" spans="1:10" ht="10.15" customHeight="1">
      <c r="A9" s="115"/>
      <c r="B9" s="116"/>
      <c r="C9" s="116"/>
      <c r="D9" s="116"/>
      <c r="E9" s="119"/>
      <c r="F9" s="418"/>
      <c r="G9" s="419"/>
      <c r="H9" s="418"/>
      <c r="I9" s="430"/>
      <c r="J9" s="16"/>
    </row>
    <row r="10" spans="1:10">
      <c r="A10" s="115"/>
      <c r="B10" s="116"/>
      <c r="C10" s="120" t="s">
        <v>124</v>
      </c>
      <c r="D10" s="120"/>
      <c r="E10" s="121" t="s">
        <v>125</v>
      </c>
      <c r="F10" s="356">
        <f>F12+F14+F16+F21+F25+F31</f>
        <v>54806792.629999995</v>
      </c>
      <c r="G10" s="371"/>
      <c r="H10" s="356">
        <f>H12+H14+H16+H21+H25+H31</f>
        <v>51900127.219999999</v>
      </c>
      <c r="I10" s="357"/>
      <c r="J10" s="16"/>
    </row>
    <row r="11" spans="1:10" ht="10.15" customHeight="1">
      <c r="A11" s="115"/>
      <c r="B11" s="116"/>
      <c r="C11" s="120"/>
      <c r="D11" s="120"/>
      <c r="E11" s="121"/>
      <c r="F11" s="358"/>
      <c r="G11" s="376"/>
      <c r="H11" s="358"/>
      <c r="I11" s="359"/>
      <c r="J11" s="16"/>
    </row>
    <row r="12" spans="1:10">
      <c r="A12" s="122" t="s">
        <v>126</v>
      </c>
      <c r="B12" s="123" t="s">
        <v>127</v>
      </c>
      <c r="C12" s="116"/>
      <c r="D12" s="116"/>
      <c r="E12" s="124">
        <v>10</v>
      </c>
      <c r="F12" s="356">
        <v>18435959.140000001</v>
      </c>
      <c r="G12" s="371"/>
      <c r="H12" s="356">
        <v>18435959.140000001</v>
      </c>
      <c r="I12" s="357"/>
      <c r="J12" s="16"/>
    </row>
    <row r="13" spans="1:10" ht="10.15" customHeight="1">
      <c r="A13" s="122"/>
      <c r="B13" s="123"/>
      <c r="C13" s="116"/>
      <c r="D13" s="116"/>
      <c r="E13" s="124"/>
      <c r="F13" s="358"/>
      <c r="G13" s="376"/>
      <c r="H13" s="358"/>
      <c r="I13" s="359"/>
      <c r="J13" s="16"/>
    </row>
    <row r="14" spans="1:10">
      <c r="A14" s="122" t="s">
        <v>128</v>
      </c>
      <c r="B14" s="123" t="s">
        <v>129</v>
      </c>
      <c r="C14" s="116"/>
      <c r="D14" s="116"/>
      <c r="E14" s="124">
        <v>12</v>
      </c>
      <c r="F14" s="356">
        <v>11493831.08</v>
      </c>
      <c r="G14" s="371"/>
      <c r="H14" s="356">
        <v>11901188.4</v>
      </c>
      <c r="I14" s="357"/>
      <c r="J14" s="16"/>
    </row>
    <row r="15" spans="1:10" ht="10.15" customHeight="1">
      <c r="A15" s="122"/>
      <c r="B15" s="123"/>
      <c r="C15" s="116"/>
      <c r="D15" s="116"/>
      <c r="E15" s="124"/>
      <c r="F15" s="358"/>
      <c r="G15" s="376"/>
      <c r="H15" s="358"/>
      <c r="I15" s="359"/>
      <c r="J15" s="16"/>
    </row>
    <row r="16" spans="1:10">
      <c r="A16" s="122" t="s">
        <v>130</v>
      </c>
      <c r="B16" s="123" t="s">
        <v>131</v>
      </c>
      <c r="C16" s="116"/>
      <c r="D16" s="116"/>
      <c r="E16" s="124">
        <v>13</v>
      </c>
      <c r="F16" s="356">
        <f>SUM(F17:F19)</f>
        <v>4657661.01</v>
      </c>
      <c r="G16" s="371"/>
      <c r="H16" s="356">
        <f>SUM(H17:H19)</f>
        <v>4031010.8499999996</v>
      </c>
      <c r="I16" s="357"/>
      <c r="J16" s="16"/>
    </row>
    <row r="17" spans="1:10">
      <c r="A17" s="115"/>
      <c r="B17" s="125" t="s">
        <v>132</v>
      </c>
      <c r="C17" s="126" t="s">
        <v>133</v>
      </c>
      <c r="D17" s="126"/>
      <c r="E17" s="124">
        <v>1301</v>
      </c>
      <c r="F17" s="420">
        <v>2158802.5499999998</v>
      </c>
      <c r="G17" s="421"/>
      <c r="H17" s="420">
        <v>-407357.32</v>
      </c>
      <c r="I17" s="431"/>
      <c r="J17" s="16"/>
    </row>
    <row r="18" spans="1:10">
      <c r="A18" s="115"/>
      <c r="B18" s="125" t="s">
        <v>134</v>
      </c>
      <c r="C18" s="126" t="s">
        <v>135</v>
      </c>
      <c r="D18" s="126"/>
      <c r="E18" s="124">
        <v>1302</v>
      </c>
      <c r="F18" s="422">
        <v>2279565.62</v>
      </c>
      <c r="G18" s="423"/>
      <c r="H18" s="422">
        <v>2158802.5499999998</v>
      </c>
      <c r="I18" s="432"/>
      <c r="J18" s="16"/>
    </row>
    <row r="19" spans="1:10">
      <c r="A19" s="115"/>
      <c r="B19" s="125" t="s">
        <v>136</v>
      </c>
      <c r="C19" s="126" t="s">
        <v>137</v>
      </c>
      <c r="D19" s="126"/>
      <c r="E19" s="124">
        <v>1303</v>
      </c>
      <c r="F19" s="422">
        <v>219292.84</v>
      </c>
      <c r="G19" s="423"/>
      <c r="H19" s="422">
        <v>2279565.62</v>
      </c>
      <c r="I19" s="432"/>
      <c r="J19" s="16"/>
    </row>
    <row r="20" spans="1:10" ht="10.15" customHeight="1">
      <c r="A20" s="115"/>
      <c r="B20" s="125"/>
      <c r="C20" s="126"/>
      <c r="D20" s="126"/>
      <c r="E20" s="124"/>
      <c r="F20" s="422"/>
      <c r="G20" s="423"/>
      <c r="H20" s="422"/>
      <c r="I20" s="432"/>
      <c r="J20" s="16"/>
    </row>
    <row r="21" spans="1:10">
      <c r="A21" s="122" t="s">
        <v>138</v>
      </c>
      <c r="B21" s="123" t="s">
        <v>139</v>
      </c>
      <c r="C21" s="116"/>
      <c r="D21" s="116"/>
      <c r="E21" s="124">
        <v>14</v>
      </c>
      <c r="F21" s="356">
        <f>SUM(F22:F23)</f>
        <v>3309827.7</v>
      </c>
      <c r="G21" s="371"/>
      <c r="H21" s="356">
        <f>SUM(H22:H23)</f>
        <v>988359.83</v>
      </c>
      <c r="I21" s="357"/>
      <c r="J21" s="16"/>
    </row>
    <row r="22" spans="1:10">
      <c r="A22" s="115"/>
      <c r="B22" s="125" t="s">
        <v>132</v>
      </c>
      <c r="C22" s="126" t="s">
        <v>140</v>
      </c>
      <c r="D22" s="126"/>
      <c r="E22" s="124">
        <v>14104</v>
      </c>
      <c r="F22" s="420">
        <v>626352.62</v>
      </c>
      <c r="G22" s="421"/>
      <c r="H22" s="420">
        <v>0</v>
      </c>
      <c r="I22" s="431"/>
      <c r="J22" s="16"/>
    </row>
    <row r="23" spans="1:10">
      <c r="A23" s="115"/>
      <c r="B23" s="125" t="s">
        <v>134</v>
      </c>
      <c r="C23" s="126" t="s">
        <v>141</v>
      </c>
      <c r="D23" s="126"/>
      <c r="E23" s="124">
        <v>14105</v>
      </c>
      <c r="F23" s="422">
        <v>2683475.08</v>
      </c>
      <c r="G23" s="423"/>
      <c r="H23" s="422">
        <v>988359.83</v>
      </c>
      <c r="I23" s="432"/>
      <c r="J23" s="16"/>
    </row>
    <row r="24" spans="1:10" ht="10.15" customHeight="1">
      <c r="A24" s="115"/>
      <c r="B24" s="125"/>
      <c r="C24" s="126"/>
      <c r="D24" s="126"/>
      <c r="E24" s="124"/>
      <c r="F24" s="422"/>
      <c r="G24" s="423"/>
      <c r="H24" s="422"/>
      <c r="I24" s="432"/>
      <c r="J24" s="16"/>
    </row>
    <row r="25" spans="1:10">
      <c r="A25" s="122" t="s">
        <v>142</v>
      </c>
      <c r="B25" s="123" t="s">
        <v>143</v>
      </c>
      <c r="C25" s="116"/>
      <c r="D25" s="116"/>
      <c r="E25" s="124">
        <v>15</v>
      </c>
      <c r="F25" s="356">
        <f>SUM(F26:F29)</f>
        <v>16909513.699999999</v>
      </c>
      <c r="G25" s="371"/>
      <c r="H25" s="356">
        <f>SUM(H26:H29)</f>
        <v>16543609</v>
      </c>
      <c r="I25" s="357"/>
      <c r="J25" s="16"/>
    </row>
    <row r="26" spans="1:10">
      <c r="A26" s="115"/>
      <c r="B26" s="125" t="s">
        <v>132</v>
      </c>
      <c r="C26" s="126" t="s">
        <v>144</v>
      </c>
      <c r="D26" s="126"/>
      <c r="E26" s="124">
        <v>151</v>
      </c>
      <c r="F26" s="420">
        <v>1147517.1000000001</v>
      </c>
      <c r="G26" s="421"/>
      <c r="H26" s="420">
        <v>1221042.05</v>
      </c>
      <c r="I26" s="431"/>
      <c r="J26" s="16"/>
    </row>
    <row r="27" spans="1:10">
      <c r="A27" s="115"/>
      <c r="B27" s="125" t="s">
        <v>134</v>
      </c>
      <c r="C27" s="126" t="s">
        <v>145</v>
      </c>
      <c r="D27" s="126"/>
      <c r="E27" s="124">
        <v>152</v>
      </c>
      <c r="F27" s="422">
        <v>356.8</v>
      </c>
      <c r="G27" s="423"/>
      <c r="H27" s="422">
        <v>370.52</v>
      </c>
      <c r="I27" s="432"/>
      <c r="J27" s="16"/>
    </row>
    <row r="28" spans="1:10">
      <c r="A28" s="115"/>
      <c r="B28" s="125" t="s">
        <v>136</v>
      </c>
      <c r="C28" s="126" t="s">
        <v>146</v>
      </c>
      <c r="D28" s="126"/>
      <c r="E28" s="124">
        <v>154</v>
      </c>
      <c r="F28" s="422">
        <v>15557144.82</v>
      </c>
      <c r="G28" s="423"/>
      <c r="H28" s="422">
        <v>15117588.82</v>
      </c>
      <c r="I28" s="432"/>
      <c r="J28" s="16"/>
    </row>
    <row r="29" spans="1:10">
      <c r="A29" s="115"/>
      <c r="B29" s="125" t="s">
        <v>147</v>
      </c>
      <c r="C29" s="126" t="s">
        <v>148</v>
      </c>
      <c r="D29" s="126"/>
      <c r="E29" s="124">
        <v>156</v>
      </c>
      <c r="F29" s="422">
        <v>204494.98</v>
      </c>
      <c r="G29" s="423"/>
      <c r="H29" s="422">
        <v>204607.61</v>
      </c>
      <c r="I29" s="432"/>
      <c r="J29" s="16"/>
    </row>
    <row r="30" spans="1:10" ht="10.15" customHeight="1">
      <c r="A30" s="115"/>
      <c r="B30" s="125"/>
      <c r="C30" s="126"/>
      <c r="D30" s="126"/>
      <c r="E30" s="124"/>
      <c r="F30" s="422"/>
      <c r="G30" s="423"/>
      <c r="H30" s="422"/>
      <c r="I30" s="432"/>
      <c r="J30" s="16"/>
    </row>
    <row r="31" spans="1:10">
      <c r="A31" s="122" t="s">
        <v>149</v>
      </c>
      <c r="B31" s="123" t="s">
        <v>150</v>
      </c>
      <c r="C31" s="116"/>
      <c r="D31" s="116"/>
      <c r="E31" s="124">
        <v>16</v>
      </c>
      <c r="F31" s="356">
        <v>0</v>
      </c>
      <c r="G31" s="371"/>
      <c r="H31" s="356">
        <v>0</v>
      </c>
      <c r="I31" s="357"/>
      <c r="J31" s="16"/>
    </row>
    <row r="32" spans="1:10" ht="10.15" customHeight="1">
      <c r="A32" s="115"/>
      <c r="B32" s="116"/>
      <c r="C32" s="123"/>
      <c r="D32" s="123"/>
      <c r="E32" s="124"/>
      <c r="F32" s="420"/>
      <c r="G32" s="421"/>
      <c r="H32" s="420"/>
      <c r="I32" s="431"/>
      <c r="J32" s="16"/>
    </row>
    <row r="33" spans="1:10">
      <c r="A33" s="127" t="s">
        <v>151</v>
      </c>
      <c r="B33" s="127"/>
      <c r="C33" s="127"/>
      <c r="D33" s="127"/>
      <c r="E33" s="124" t="s">
        <v>152</v>
      </c>
      <c r="F33" s="424">
        <f>F35+F44+F53</f>
        <v>23645071.260000002</v>
      </c>
      <c r="G33" s="425"/>
      <c r="H33" s="424">
        <f>H35+H44+H53</f>
        <v>19912352.219999999</v>
      </c>
      <c r="I33" s="433"/>
      <c r="J33" s="16"/>
    </row>
    <row r="34" spans="1:10" ht="10.15" customHeight="1">
      <c r="A34" s="127"/>
      <c r="B34" s="127"/>
      <c r="C34" s="127"/>
      <c r="D34" s="127"/>
      <c r="E34" s="124"/>
      <c r="F34" s="426"/>
      <c r="G34" s="427"/>
      <c r="H34" s="426"/>
      <c r="I34" s="434"/>
      <c r="J34" s="16"/>
    </row>
    <row r="35" spans="1:10">
      <c r="A35" s="122" t="s">
        <v>153</v>
      </c>
      <c r="B35" s="123" t="s">
        <v>154</v>
      </c>
      <c r="C35" s="116"/>
      <c r="D35" s="116"/>
      <c r="E35" s="124">
        <v>17</v>
      </c>
      <c r="F35" s="356">
        <f>SUM(F36:F42)</f>
        <v>20259252.91</v>
      </c>
      <c r="G35" s="371"/>
      <c r="H35" s="356">
        <f>SUM(H36:H42)</f>
        <v>16530110.529999999</v>
      </c>
      <c r="I35" s="357"/>
      <c r="J35" s="16"/>
    </row>
    <row r="36" spans="1:10">
      <c r="A36" s="115"/>
      <c r="B36" s="125" t="s">
        <v>132</v>
      </c>
      <c r="C36" s="126" t="s">
        <v>155</v>
      </c>
      <c r="D36" s="126"/>
      <c r="E36" s="124" t="s">
        <v>156</v>
      </c>
      <c r="F36" s="420">
        <v>16657077.699999999</v>
      </c>
      <c r="G36" s="421"/>
      <c r="H36" s="420">
        <v>13199832.119999999</v>
      </c>
      <c r="I36" s="431"/>
      <c r="J36" s="16"/>
    </row>
    <row r="37" spans="1:10">
      <c r="A37" s="115"/>
      <c r="B37" s="125" t="s">
        <v>134</v>
      </c>
      <c r="C37" s="126" t="s">
        <v>157</v>
      </c>
      <c r="D37" s="126"/>
      <c r="E37" s="124">
        <v>1714</v>
      </c>
      <c r="F37" s="422">
        <v>3602175.21</v>
      </c>
      <c r="G37" s="423"/>
      <c r="H37" s="422">
        <v>3330278.41</v>
      </c>
      <c r="I37" s="432"/>
      <c r="J37" s="16"/>
    </row>
    <row r="38" spans="1:10">
      <c r="A38" s="115"/>
      <c r="B38" s="125" t="s">
        <v>136</v>
      </c>
      <c r="C38" s="126" t="s">
        <v>158</v>
      </c>
      <c r="D38" s="126"/>
      <c r="E38" s="124">
        <v>172</v>
      </c>
      <c r="F38" s="422">
        <v>0</v>
      </c>
      <c r="G38" s="423"/>
      <c r="H38" s="422">
        <v>0</v>
      </c>
      <c r="I38" s="432"/>
      <c r="J38" s="16"/>
    </row>
    <row r="39" spans="1:10">
      <c r="A39" s="115"/>
      <c r="B39" s="125" t="s">
        <v>147</v>
      </c>
      <c r="C39" s="126" t="s">
        <v>159</v>
      </c>
      <c r="D39" s="126"/>
      <c r="E39" s="124">
        <v>174</v>
      </c>
      <c r="F39" s="422">
        <v>0</v>
      </c>
      <c r="G39" s="423"/>
      <c r="H39" s="422">
        <v>0</v>
      </c>
      <c r="I39" s="432"/>
      <c r="J39" s="16"/>
    </row>
    <row r="40" spans="1:10">
      <c r="A40" s="115"/>
      <c r="B40" s="125" t="s">
        <v>160</v>
      </c>
      <c r="C40" s="126" t="s">
        <v>161</v>
      </c>
      <c r="D40" s="126"/>
      <c r="E40" s="124">
        <v>176</v>
      </c>
      <c r="F40" s="422">
        <v>0</v>
      </c>
      <c r="G40" s="423"/>
      <c r="H40" s="422">
        <v>0</v>
      </c>
      <c r="I40" s="432"/>
      <c r="J40" s="16"/>
    </row>
    <row r="41" spans="1:10">
      <c r="A41" s="115"/>
      <c r="B41" s="125" t="s">
        <v>162</v>
      </c>
      <c r="C41" s="126" t="s">
        <v>163</v>
      </c>
      <c r="D41" s="126"/>
      <c r="E41" s="124">
        <v>177</v>
      </c>
      <c r="F41" s="422">
        <v>0</v>
      </c>
      <c r="G41" s="423"/>
      <c r="H41" s="422">
        <v>0</v>
      </c>
      <c r="I41" s="432"/>
      <c r="J41" s="16"/>
    </row>
    <row r="42" spans="1:10">
      <c r="A42" s="115"/>
      <c r="B42" s="125" t="s">
        <v>164</v>
      </c>
      <c r="C42" s="126" t="s">
        <v>165</v>
      </c>
      <c r="D42" s="126"/>
      <c r="E42" s="124">
        <v>178</v>
      </c>
      <c r="F42" s="422">
        <v>0</v>
      </c>
      <c r="G42" s="423"/>
      <c r="H42" s="422">
        <v>0</v>
      </c>
      <c r="I42" s="432"/>
      <c r="J42" s="16"/>
    </row>
    <row r="43" spans="1:10" ht="10.15" customHeight="1">
      <c r="A43" s="115"/>
      <c r="B43" s="125"/>
      <c r="C43" s="126"/>
      <c r="D43" s="126"/>
      <c r="E43" s="124"/>
      <c r="F43" s="422"/>
      <c r="G43" s="423"/>
      <c r="H43" s="422"/>
      <c r="I43" s="432"/>
      <c r="J43" s="16"/>
    </row>
    <row r="44" spans="1:10">
      <c r="A44" s="122" t="s">
        <v>166</v>
      </c>
      <c r="B44" s="123" t="s">
        <v>167</v>
      </c>
      <c r="C44" s="116"/>
      <c r="D44" s="116"/>
      <c r="E44" s="128" t="s">
        <v>168</v>
      </c>
      <c r="F44" s="356">
        <f>F45+SUM(F49:F51)</f>
        <v>3378775.75</v>
      </c>
      <c r="G44" s="371"/>
      <c r="H44" s="356">
        <f>H45+SUM(H49:H51)</f>
        <v>3382241.6899999995</v>
      </c>
      <c r="I44" s="357"/>
      <c r="J44" s="16"/>
    </row>
    <row r="45" spans="1:10">
      <c r="A45" s="115"/>
      <c r="B45" s="125" t="s">
        <v>132</v>
      </c>
      <c r="C45" s="126" t="s">
        <v>169</v>
      </c>
      <c r="D45" s="126"/>
      <c r="E45" s="128">
        <v>43</v>
      </c>
      <c r="F45" s="420">
        <f>SUM(F46:F48)</f>
        <v>2109738.63</v>
      </c>
      <c r="G45" s="421"/>
      <c r="H45" s="420">
        <f>SUM(H46:H48)</f>
        <v>1863888.0899999999</v>
      </c>
      <c r="I45" s="431"/>
      <c r="J45" s="16"/>
    </row>
    <row r="46" spans="1:10">
      <c r="A46" s="115"/>
      <c r="B46" s="125"/>
      <c r="C46" s="126" t="s">
        <v>170</v>
      </c>
      <c r="D46" s="126"/>
      <c r="E46" s="124">
        <v>435</v>
      </c>
      <c r="F46" s="422">
        <v>2005179.08</v>
      </c>
      <c r="G46" s="423"/>
      <c r="H46" s="422">
        <v>1801922.14</v>
      </c>
      <c r="I46" s="432"/>
      <c r="J46" s="16"/>
    </row>
    <row r="47" spans="1:10">
      <c r="A47" s="115"/>
      <c r="B47" s="125"/>
      <c r="C47" s="126" t="s">
        <v>171</v>
      </c>
      <c r="D47" s="126"/>
      <c r="E47" s="124">
        <v>436</v>
      </c>
      <c r="F47" s="422">
        <v>104559.55</v>
      </c>
      <c r="G47" s="423"/>
      <c r="H47" s="422">
        <v>61965.95</v>
      </c>
      <c r="I47" s="432"/>
      <c r="J47" s="16"/>
    </row>
    <row r="48" spans="1:10">
      <c r="A48" s="115"/>
      <c r="B48" s="125"/>
      <c r="C48" s="126" t="s">
        <v>172</v>
      </c>
      <c r="D48" s="126"/>
      <c r="E48" s="124">
        <v>433</v>
      </c>
      <c r="F48" s="422">
        <v>0</v>
      </c>
      <c r="G48" s="423"/>
      <c r="H48" s="422">
        <v>0</v>
      </c>
      <c r="I48" s="432"/>
      <c r="J48" s="16"/>
    </row>
    <row r="49" spans="1:10">
      <c r="A49" s="115"/>
      <c r="B49" s="125" t="s">
        <v>134</v>
      </c>
      <c r="C49" s="126" t="s">
        <v>173</v>
      </c>
      <c r="D49" s="126"/>
      <c r="E49" s="124">
        <v>44</v>
      </c>
      <c r="F49" s="422">
        <v>512406.32</v>
      </c>
      <c r="G49" s="423"/>
      <c r="H49" s="422">
        <v>606076.26</v>
      </c>
      <c r="I49" s="432"/>
      <c r="J49" s="16"/>
    </row>
    <row r="50" spans="1:10">
      <c r="A50" s="115"/>
      <c r="B50" s="125" t="s">
        <v>136</v>
      </c>
      <c r="C50" s="126" t="s">
        <v>174</v>
      </c>
      <c r="D50" s="126"/>
      <c r="E50" s="124">
        <v>45</v>
      </c>
      <c r="F50" s="422">
        <v>446639.75</v>
      </c>
      <c r="G50" s="423"/>
      <c r="H50" s="422">
        <v>486159.62</v>
      </c>
      <c r="I50" s="432"/>
      <c r="J50" s="16"/>
    </row>
    <row r="51" spans="1:10">
      <c r="A51" s="115"/>
      <c r="B51" s="125" t="s">
        <v>147</v>
      </c>
      <c r="C51" s="126" t="s">
        <v>175</v>
      </c>
      <c r="D51" s="126"/>
      <c r="E51" s="128" t="s">
        <v>176</v>
      </c>
      <c r="F51" s="422">
        <v>309991.05</v>
      </c>
      <c r="G51" s="423"/>
      <c r="H51" s="422">
        <v>426117.72</v>
      </c>
      <c r="I51" s="432"/>
      <c r="J51" s="16"/>
    </row>
    <row r="52" spans="1:10" ht="10.15" customHeight="1">
      <c r="A52" s="115"/>
      <c r="B52" s="125"/>
      <c r="C52" s="126"/>
      <c r="D52" s="126"/>
      <c r="E52" s="128"/>
      <c r="F52" s="422"/>
      <c r="G52" s="423"/>
      <c r="H52" s="422"/>
      <c r="I52" s="432"/>
      <c r="J52" s="16"/>
    </row>
    <row r="53" spans="1:10">
      <c r="A53" s="122" t="s">
        <v>177</v>
      </c>
      <c r="B53" s="123" t="s">
        <v>109</v>
      </c>
      <c r="C53" s="116"/>
      <c r="D53" s="116"/>
      <c r="E53" s="124" t="s">
        <v>178</v>
      </c>
      <c r="F53" s="356">
        <v>7042.6</v>
      </c>
      <c r="G53" s="371"/>
      <c r="H53" s="356">
        <v>0</v>
      </c>
      <c r="I53" s="357"/>
      <c r="J53" s="16"/>
    </row>
    <row r="54" spans="1:10" ht="10.15" customHeight="1">
      <c r="A54" s="122"/>
      <c r="B54" s="123"/>
      <c r="C54" s="116"/>
      <c r="D54" s="116"/>
      <c r="E54" s="124"/>
      <c r="F54" s="358"/>
      <c r="G54" s="376"/>
      <c r="H54" s="358"/>
      <c r="I54" s="359"/>
      <c r="J54" s="16"/>
    </row>
    <row r="55" spans="1:10">
      <c r="A55" s="122" t="s">
        <v>179</v>
      </c>
      <c r="B55" s="123" t="s">
        <v>180</v>
      </c>
      <c r="C55" s="116"/>
      <c r="D55" s="116"/>
      <c r="E55" s="124" t="s">
        <v>181</v>
      </c>
      <c r="F55" s="356">
        <v>89217.47</v>
      </c>
      <c r="G55" s="371"/>
      <c r="H55" s="356">
        <v>244812.4</v>
      </c>
      <c r="I55" s="357"/>
      <c r="J55" s="16"/>
    </row>
    <row r="56" spans="1:10">
      <c r="A56" s="115"/>
      <c r="B56" s="116"/>
      <c r="C56" s="123"/>
      <c r="D56" s="123"/>
      <c r="E56" s="124"/>
      <c r="F56" s="420"/>
      <c r="G56" s="421"/>
      <c r="H56" s="420"/>
      <c r="I56" s="431"/>
      <c r="J56" s="16"/>
    </row>
    <row r="57" spans="1:10" ht="13.5" thickBot="1">
      <c r="A57" s="115"/>
      <c r="B57" s="116"/>
      <c r="C57" s="122" t="s">
        <v>182</v>
      </c>
      <c r="D57" s="122"/>
      <c r="E57" s="129" t="s">
        <v>183</v>
      </c>
      <c r="F57" s="428">
        <f>F10+F33+F55</f>
        <v>78541081.359999999</v>
      </c>
      <c r="G57" s="429"/>
      <c r="H57" s="428">
        <f>H10+H33+H55</f>
        <v>72057291.840000004</v>
      </c>
      <c r="I57" s="435"/>
      <c r="J57" s="16"/>
    </row>
    <row r="58" spans="1:10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10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AISEAU-PRESLES</v>
      </c>
      <c r="E1" s="269"/>
      <c r="F1" s="269"/>
      <c r="G1" s="265" t="str">
        <f>Coordonnées!P1</f>
        <v>Code INS</v>
      </c>
      <c r="H1" s="384"/>
      <c r="I1" s="181">
        <f>Coordonnées!R1</f>
        <v>52074</v>
      </c>
    </row>
    <row r="2" spans="1:9">
      <c r="A2" s="270"/>
      <c r="B2" s="271"/>
      <c r="C2" s="266"/>
      <c r="D2" s="271"/>
      <c r="E2" s="271"/>
      <c r="F2" s="271"/>
      <c r="G2" s="266" t="str">
        <f>Coordonnées!P2</f>
        <v>Exercice:</v>
      </c>
      <c r="H2" s="385"/>
      <c r="I2" s="182">
        <f>Coordonnées!R2</f>
        <v>2022</v>
      </c>
    </row>
    <row r="3" spans="1:9">
      <c r="A3" s="380" t="str">
        <f>Coordonnées!A3</f>
        <v>Modèle officiel généré par l'application eComptes © SPW Intérieur et Action Sociale</v>
      </c>
      <c r="B3" s="380"/>
      <c r="C3" s="380"/>
      <c r="D3" s="380"/>
      <c r="E3" s="380"/>
      <c r="F3" s="180"/>
      <c r="G3" s="407" t="str">
        <f>Coordonnées!P3</f>
        <v>Version:</v>
      </c>
      <c r="H3" s="408"/>
      <c r="I3" s="171">
        <f>Coordonnées!R3</f>
        <v>1</v>
      </c>
    </row>
    <row r="4" spans="1:9" ht="13.5" thickBot="1"/>
    <row r="5" spans="1:9">
      <c r="A5" s="68"/>
      <c r="B5" s="96"/>
      <c r="C5" s="68"/>
      <c r="D5" s="97"/>
      <c r="E5" s="436" t="s">
        <v>42</v>
      </c>
      <c r="F5" s="439">
        <f>I2</f>
        <v>2022</v>
      </c>
      <c r="G5" s="440"/>
      <c r="H5" s="439">
        <f>F5-1</f>
        <v>2021</v>
      </c>
      <c r="I5" s="445"/>
    </row>
    <row r="6" spans="1:9">
      <c r="A6" s="98"/>
      <c r="B6" s="99"/>
      <c r="C6" s="96" t="s">
        <v>184</v>
      </c>
      <c r="D6" s="100"/>
      <c r="E6" s="437"/>
      <c r="F6" s="441"/>
      <c r="G6" s="442"/>
      <c r="H6" s="441"/>
      <c r="I6" s="446"/>
    </row>
    <row r="7" spans="1:9" ht="10.15" customHeight="1" thickBot="1">
      <c r="A7" s="98"/>
      <c r="B7" s="99"/>
      <c r="C7" s="100"/>
      <c r="D7" s="100"/>
      <c r="E7" s="438"/>
      <c r="F7" s="443"/>
      <c r="G7" s="444"/>
      <c r="H7" s="443"/>
      <c r="I7" s="447"/>
    </row>
    <row r="8" spans="1:9">
      <c r="A8" s="101" t="s">
        <v>185</v>
      </c>
      <c r="B8" s="102" t="s">
        <v>186</v>
      </c>
      <c r="C8" s="100"/>
      <c r="D8" s="100"/>
      <c r="E8" s="103" t="s">
        <v>187</v>
      </c>
      <c r="F8" s="450"/>
      <c r="G8" s="451"/>
      <c r="H8" s="450"/>
      <c r="I8" s="476"/>
    </row>
    <row r="9" spans="1:9">
      <c r="A9" s="98"/>
      <c r="B9" s="98" t="s">
        <v>51</v>
      </c>
      <c r="C9" s="104" t="s">
        <v>188</v>
      </c>
      <c r="D9" s="104"/>
      <c r="E9" s="105">
        <v>60</v>
      </c>
      <c r="F9" s="452">
        <v>310688.56</v>
      </c>
      <c r="G9" s="453"/>
      <c r="H9" s="452">
        <v>253114.46</v>
      </c>
      <c r="I9" s="477"/>
    </row>
    <row r="10" spans="1:9">
      <c r="A10" s="98"/>
      <c r="B10" s="98" t="s">
        <v>53</v>
      </c>
      <c r="C10" s="104" t="s">
        <v>189</v>
      </c>
      <c r="D10" s="104"/>
      <c r="E10" s="105">
        <v>61</v>
      </c>
      <c r="F10" s="452">
        <v>1538096.26</v>
      </c>
      <c r="G10" s="453"/>
      <c r="H10" s="452">
        <v>1550238.78</v>
      </c>
      <c r="I10" s="477"/>
    </row>
    <row r="11" spans="1:9">
      <c r="A11" s="98"/>
      <c r="B11" s="98" t="s">
        <v>55</v>
      </c>
      <c r="C11" s="104" t="s">
        <v>190</v>
      </c>
      <c r="D11" s="104"/>
      <c r="E11" s="106">
        <v>62</v>
      </c>
      <c r="F11" s="452">
        <v>6021456.8700000001</v>
      </c>
      <c r="G11" s="453"/>
      <c r="H11" s="452">
        <v>5714926.6699999999</v>
      </c>
      <c r="I11" s="477"/>
    </row>
    <row r="12" spans="1:9">
      <c r="A12" s="98"/>
      <c r="B12" s="98" t="s">
        <v>57</v>
      </c>
      <c r="C12" s="104" t="s">
        <v>191</v>
      </c>
      <c r="D12" s="104"/>
      <c r="E12" s="106">
        <v>63</v>
      </c>
      <c r="F12" s="452">
        <v>5865466.8399999999</v>
      </c>
      <c r="G12" s="453"/>
      <c r="H12" s="452">
        <v>5425698.8099999996</v>
      </c>
      <c r="I12" s="477"/>
    </row>
    <row r="13" spans="1:9">
      <c r="A13" s="98"/>
      <c r="B13" s="98" t="s">
        <v>59</v>
      </c>
      <c r="C13" s="104" t="s">
        <v>192</v>
      </c>
      <c r="D13" s="104"/>
      <c r="E13" s="105">
        <v>64</v>
      </c>
      <c r="F13" s="452">
        <v>1551508.27</v>
      </c>
      <c r="G13" s="453"/>
      <c r="H13" s="452">
        <v>1254815.51</v>
      </c>
      <c r="I13" s="477"/>
    </row>
    <row r="14" spans="1:9">
      <c r="A14" s="98"/>
      <c r="B14" s="98" t="s">
        <v>61</v>
      </c>
      <c r="C14" s="104" t="s">
        <v>193</v>
      </c>
      <c r="D14" s="104"/>
      <c r="E14" s="105">
        <v>65</v>
      </c>
      <c r="F14" s="452">
        <f>SUM(F15:F17)</f>
        <v>289087.87000000005</v>
      </c>
      <c r="G14" s="453"/>
      <c r="H14" s="452">
        <f>SUM(H15:H17)</f>
        <v>234797.86000000002</v>
      </c>
      <c r="I14" s="477"/>
    </row>
    <row r="15" spans="1:9">
      <c r="A15" s="98"/>
      <c r="B15" s="98" t="s">
        <v>187</v>
      </c>
      <c r="C15" s="104" t="s">
        <v>194</v>
      </c>
      <c r="D15" s="104"/>
      <c r="E15" s="105" t="s">
        <v>195</v>
      </c>
      <c r="F15" s="452">
        <v>270672.90000000002</v>
      </c>
      <c r="G15" s="453"/>
      <c r="H15" s="452">
        <v>224291.38</v>
      </c>
      <c r="I15" s="477"/>
    </row>
    <row r="16" spans="1:9">
      <c r="A16" s="98"/>
      <c r="B16" s="98"/>
      <c r="C16" s="104" t="s">
        <v>196</v>
      </c>
      <c r="D16" s="104"/>
      <c r="E16" s="105">
        <v>657</v>
      </c>
      <c r="F16" s="454">
        <v>11232.32</v>
      </c>
      <c r="G16" s="455"/>
      <c r="H16" s="454">
        <v>4199.2</v>
      </c>
      <c r="I16" s="478"/>
    </row>
    <row r="17" spans="1:9">
      <c r="A17" s="98"/>
      <c r="B17" s="98"/>
      <c r="C17" s="104" t="s">
        <v>197</v>
      </c>
      <c r="D17" s="104"/>
      <c r="E17" s="105">
        <v>658</v>
      </c>
      <c r="F17" s="452">
        <v>7182.65</v>
      </c>
      <c r="G17" s="453"/>
      <c r="H17" s="452">
        <v>6307.28</v>
      </c>
      <c r="I17" s="477"/>
    </row>
    <row r="18" spans="1:9" ht="10.15" customHeight="1">
      <c r="A18" s="98"/>
      <c r="B18" s="99"/>
      <c r="C18" s="104"/>
      <c r="D18" s="104"/>
      <c r="E18" s="105"/>
      <c r="F18" s="452"/>
      <c r="G18" s="453"/>
      <c r="H18" s="452"/>
      <c r="I18" s="477"/>
    </row>
    <row r="19" spans="1:9">
      <c r="A19" s="101" t="s">
        <v>198</v>
      </c>
      <c r="B19" s="102" t="s">
        <v>199</v>
      </c>
      <c r="C19" s="100"/>
      <c r="D19" s="100"/>
      <c r="E19" s="105" t="s">
        <v>200</v>
      </c>
      <c r="F19" s="356">
        <f>SUM(F9:F14)</f>
        <v>15576304.67</v>
      </c>
      <c r="G19" s="456"/>
      <c r="H19" s="356">
        <f>SUM(H9:H14)</f>
        <v>14433592.089999998</v>
      </c>
      <c r="I19" s="357"/>
    </row>
    <row r="20" spans="1:9" ht="10.15" customHeight="1">
      <c r="A20" s="98"/>
      <c r="B20" s="99"/>
      <c r="C20" s="104"/>
      <c r="D20" s="104"/>
      <c r="E20" s="105"/>
      <c r="F20" s="457"/>
      <c r="G20" s="458"/>
      <c r="H20" s="457"/>
      <c r="I20" s="479"/>
    </row>
    <row r="21" spans="1:9">
      <c r="A21" s="101" t="s">
        <v>73</v>
      </c>
      <c r="B21" s="107" t="s">
        <v>201</v>
      </c>
      <c r="C21" s="108"/>
      <c r="D21" s="108"/>
      <c r="E21" s="105" t="s">
        <v>187</v>
      </c>
      <c r="F21" s="459">
        <f>IF(Charges!F19&lt;Produits!F19,Produits!F19-Charges!F19,0)</f>
        <v>867032.46000000089</v>
      </c>
      <c r="G21" s="460"/>
      <c r="H21" s="459">
        <f>IF(Charges!H19&lt;Produits!H19,Produits!H19-Charges!H19,0)</f>
        <v>1457430.9300000016</v>
      </c>
      <c r="I21" s="480"/>
    </row>
    <row r="22" spans="1:9" ht="10.15" customHeight="1">
      <c r="A22" s="101"/>
      <c r="B22" s="107"/>
      <c r="C22" s="108"/>
      <c r="D22" s="108"/>
      <c r="E22" s="105"/>
      <c r="F22" s="461"/>
      <c r="G22" s="462"/>
      <c r="H22" s="461"/>
      <c r="I22" s="481"/>
    </row>
    <row r="23" spans="1:9">
      <c r="A23" s="101" t="s">
        <v>79</v>
      </c>
      <c r="B23" s="448" t="s">
        <v>291</v>
      </c>
      <c r="C23" s="448"/>
      <c r="D23" s="449"/>
      <c r="E23" s="106" t="s">
        <v>202</v>
      </c>
      <c r="F23" s="454"/>
      <c r="G23" s="455"/>
      <c r="H23" s="454"/>
      <c r="I23" s="478"/>
    </row>
    <row r="24" spans="1:9">
      <c r="A24" s="98"/>
      <c r="B24" s="448"/>
      <c r="C24" s="448"/>
      <c r="D24" s="449"/>
      <c r="E24" s="105"/>
      <c r="F24" s="454"/>
      <c r="G24" s="455"/>
      <c r="H24" s="454"/>
      <c r="I24" s="478"/>
    </row>
    <row r="25" spans="1:9">
      <c r="A25" s="98"/>
      <c r="B25" s="98" t="s">
        <v>51</v>
      </c>
      <c r="C25" s="104" t="s">
        <v>203</v>
      </c>
      <c r="D25" s="104"/>
      <c r="E25" s="105">
        <v>660</v>
      </c>
      <c r="F25" s="452">
        <v>1992939.81</v>
      </c>
      <c r="G25" s="453"/>
      <c r="H25" s="452">
        <v>2015642.77</v>
      </c>
      <c r="I25" s="477"/>
    </row>
    <row r="26" spans="1:9">
      <c r="A26" s="98"/>
      <c r="B26" s="98" t="s">
        <v>53</v>
      </c>
      <c r="C26" s="104" t="s">
        <v>204</v>
      </c>
      <c r="D26" s="104"/>
      <c r="E26" s="105">
        <v>661</v>
      </c>
      <c r="F26" s="452">
        <v>0</v>
      </c>
      <c r="G26" s="453"/>
      <c r="H26" s="452">
        <v>0</v>
      </c>
      <c r="I26" s="477"/>
    </row>
    <row r="27" spans="1:9">
      <c r="A27" s="98"/>
      <c r="B27" s="98" t="s">
        <v>55</v>
      </c>
      <c r="C27" s="104" t="s">
        <v>205</v>
      </c>
      <c r="D27" s="104"/>
      <c r="E27" s="106" t="s">
        <v>206</v>
      </c>
      <c r="F27" s="452">
        <v>0</v>
      </c>
      <c r="G27" s="453"/>
      <c r="H27" s="452">
        <v>0</v>
      </c>
      <c r="I27" s="477"/>
    </row>
    <row r="28" spans="1:9">
      <c r="A28" s="98"/>
      <c r="B28" s="98" t="s">
        <v>57</v>
      </c>
      <c r="C28" s="104" t="s">
        <v>207</v>
      </c>
      <c r="D28" s="104"/>
      <c r="E28" s="105"/>
      <c r="F28" s="454"/>
      <c r="G28" s="455"/>
      <c r="H28" s="454"/>
      <c r="I28" s="478"/>
    </row>
    <row r="29" spans="1:9">
      <c r="A29" s="98"/>
      <c r="B29" s="98"/>
      <c r="C29" s="104" t="s">
        <v>208</v>
      </c>
      <c r="D29" s="104"/>
      <c r="E29" s="105">
        <v>665</v>
      </c>
      <c r="F29" s="452">
        <v>140724.56</v>
      </c>
      <c r="G29" s="453"/>
      <c r="H29" s="452">
        <v>95622.33</v>
      </c>
      <c r="I29" s="477"/>
    </row>
    <row r="30" spans="1:9">
      <c r="A30" s="98"/>
      <c r="B30" s="98" t="s">
        <v>59</v>
      </c>
      <c r="C30" s="104" t="s">
        <v>209</v>
      </c>
      <c r="D30" s="104"/>
      <c r="E30" s="105">
        <v>666</v>
      </c>
      <c r="F30" s="452">
        <v>0</v>
      </c>
      <c r="G30" s="453"/>
      <c r="H30" s="452">
        <v>0</v>
      </c>
      <c r="I30" s="477"/>
    </row>
    <row r="31" spans="1:9">
      <c r="A31" s="98"/>
      <c r="B31" s="98" t="s">
        <v>61</v>
      </c>
      <c r="C31" s="104" t="s">
        <v>210</v>
      </c>
      <c r="D31" s="104"/>
      <c r="E31" s="105" t="s">
        <v>187</v>
      </c>
      <c r="F31" s="454"/>
      <c r="G31" s="455"/>
      <c r="H31" s="454"/>
      <c r="I31" s="478"/>
    </row>
    <row r="32" spans="1:9">
      <c r="A32" s="98"/>
      <c r="B32" s="98"/>
      <c r="C32" s="104" t="s">
        <v>211</v>
      </c>
      <c r="D32" s="104"/>
      <c r="E32" s="105">
        <v>667</v>
      </c>
      <c r="F32" s="452">
        <v>28457.94</v>
      </c>
      <c r="G32" s="453"/>
      <c r="H32" s="452">
        <v>12852.37</v>
      </c>
      <c r="I32" s="477"/>
    </row>
    <row r="33" spans="1:9" ht="10.15" customHeight="1">
      <c r="A33" s="98"/>
      <c r="B33" s="99"/>
      <c r="C33" s="104"/>
      <c r="D33" s="104"/>
      <c r="E33" s="105"/>
      <c r="F33" s="452"/>
      <c r="G33" s="453"/>
      <c r="H33" s="452"/>
      <c r="I33" s="477"/>
    </row>
    <row r="34" spans="1:9">
      <c r="A34" s="101" t="s">
        <v>84</v>
      </c>
      <c r="B34" s="102" t="s">
        <v>212</v>
      </c>
      <c r="C34" s="100"/>
      <c r="D34" s="100"/>
      <c r="E34" s="105">
        <v>66</v>
      </c>
      <c r="F34" s="356">
        <f>SUM(F25:F32)</f>
        <v>2162122.31</v>
      </c>
      <c r="G34" s="456"/>
      <c r="H34" s="356">
        <f>SUM(H25:H32)</f>
        <v>2124117.4700000002</v>
      </c>
      <c r="I34" s="357"/>
    </row>
    <row r="35" spans="1:9" ht="10.15" customHeight="1">
      <c r="A35" s="101"/>
      <c r="B35" s="102"/>
      <c r="C35" s="100"/>
      <c r="D35" s="100"/>
      <c r="E35" s="105"/>
      <c r="F35" s="463"/>
      <c r="G35" s="464"/>
      <c r="H35" s="463"/>
      <c r="I35" s="482"/>
    </row>
    <row r="36" spans="1:9">
      <c r="A36" s="101" t="s">
        <v>213</v>
      </c>
      <c r="B36" s="102" t="s">
        <v>214</v>
      </c>
      <c r="C36" s="104"/>
      <c r="D36" s="104"/>
      <c r="E36" s="105" t="s">
        <v>215</v>
      </c>
      <c r="F36" s="356">
        <f>F19+F34</f>
        <v>17738426.98</v>
      </c>
      <c r="G36" s="456"/>
      <c r="H36" s="356">
        <f>H19+H34</f>
        <v>16557709.559999999</v>
      </c>
      <c r="I36" s="357"/>
    </row>
    <row r="37" spans="1:9" ht="10.15" customHeight="1">
      <c r="A37" s="101"/>
      <c r="B37" s="102"/>
      <c r="C37" s="104"/>
      <c r="D37" s="104"/>
      <c r="E37" s="105"/>
      <c r="F37" s="463"/>
      <c r="G37" s="464"/>
      <c r="H37" s="463"/>
      <c r="I37" s="482"/>
    </row>
    <row r="38" spans="1:9">
      <c r="A38" s="101" t="s">
        <v>93</v>
      </c>
      <c r="B38" s="102" t="s">
        <v>216</v>
      </c>
      <c r="C38" s="104"/>
      <c r="D38" s="104"/>
      <c r="E38" s="105" t="s">
        <v>187</v>
      </c>
      <c r="F38" s="465">
        <f>IF(Charges!F36&lt;Produits!F33,Produits!F33-Charges!F36,0)</f>
        <v>2720814.7800000012</v>
      </c>
      <c r="G38" s="466"/>
      <c r="H38" s="465">
        <f>IF(Charges!H36&lt;Produits!H33,Produits!H33-Charges!H36,0)</f>
        <v>2023057.629999999</v>
      </c>
      <c r="I38" s="483"/>
    </row>
    <row r="39" spans="1:9" ht="10.15" customHeight="1">
      <c r="A39" s="101"/>
      <c r="B39" s="102"/>
      <c r="C39" s="104"/>
      <c r="D39" s="104"/>
      <c r="E39" s="105"/>
      <c r="F39" s="467"/>
      <c r="G39" s="468"/>
      <c r="H39" s="467"/>
      <c r="I39" s="484"/>
    </row>
    <row r="40" spans="1:9">
      <c r="A40" s="101" t="s">
        <v>108</v>
      </c>
      <c r="B40" s="102" t="s">
        <v>217</v>
      </c>
      <c r="C40" s="104"/>
      <c r="D40" s="104"/>
      <c r="E40" s="105"/>
      <c r="F40" s="454"/>
      <c r="G40" s="455"/>
      <c r="H40" s="454"/>
      <c r="I40" s="478"/>
    </row>
    <row r="41" spans="1:9">
      <c r="A41" s="101"/>
      <c r="B41" s="98" t="s">
        <v>51</v>
      </c>
      <c r="C41" s="104" t="s">
        <v>218</v>
      </c>
      <c r="D41" s="104"/>
      <c r="E41" s="105">
        <v>671</v>
      </c>
      <c r="F41" s="452">
        <v>182708.98</v>
      </c>
      <c r="G41" s="453"/>
      <c r="H41" s="452">
        <v>674255.74</v>
      </c>
      <c r="I41" s="477"/>
    </row>
    <row r="42" spans="1:9">
      <c r="A42" s="101"/>
      <c r="B42" s="98" t="s">
        <v>53</v>
      </c>
      <c r="C42" s="104" t="s">
        <v>219</v>
      </c>
      <c r="D42" s="104"/>
      <c r="E42" s="105">
        <v>672</v>
      </c>
      <c r="F42" s="452">
        <v>406170.2</v>
      </c>
      <c r="G42" s="453"/>
      <c r="H42" s="452">
        <v>1720.35</v>
      </c>
      <c r="I42" s="477"/>
    </row>
    <row r="43" spans="1:9">
      <c r="A43" s="101"/>
      <c r="B43" s="98" t="s">
        <v>55</v>
      </c>
      <c r="C43" s="104" t="s">
        <v>220</v>
      </c>
      <c r="D43" s="104"/>
      <c r="E43" s="105">
        <v>673</v>
      </c>
      <c r="F43" s="452">
        <v>28673.54</v>
      </c>
      <c r="G43" s="453"/>
      <c r="H43" s="452">
        <v>19803.12</v>
      </c>
      <c r="I43" s="477"/>
    </row>
    <row r="44" spans="1:9" s="25" customFormat="1" ht="18.600000000000001" customHeight="1">
      <c r="A44" s="109"/>
      <c r="B44" s="110"/>
      <c r="C44" s="108" t="s">
        <v>221</v>
      </c>
      <c r="D44" s="111"/>
      <c r="E44" s="112">
        <v>67</v>
      </c>
      <c r="F44" s="469">
        <f>SUM(F41:F43)</f>
        <v>617552.72000000009</v>
      </c>
      <c r="G44" s="470"/>
      <c r="H44" s="469">
        <f>SUM(H41:H43)</f>
        <v>695779.21</v>
      </c>
      <c r="I44" s="486"/>
    </row>
    <row r="45" spans="1:9" ht="10.15" customHeight="1">
      <c r="A45" s="101"/>
      <c r="B45" s="113"/>
      <c r="C45" s="108"/>
      <c r="D45" s="108"/>
      <c r="E45" s="105"/>
      <c r="F45" s="358"/>
      <c r="G45" s="471"/>
      <c r="H45" s="358"/>
      <c r="I45" s="359"/>
    </row>
    <row r="46" spans="1:9">
      <c r="A46" s="101" t="s">
        <v>111</v>
      </c>
      <c r="B46" s="102" t="s">
        <v>222</v>
      </c>
      <c r="C46" s="104"/>
      <c r="D46" s="104"/>
      <c r="E46" s="105"/>
      <c r="F46" s="454"/>
      <c r="G46" s="455"/>
      <c r="H46" s="454"/>
      <c r="I46" s="478"/>
    </row>
    <row r="47" spans="1:9">
      <c r="A47" s="101"/>
      <c r="B47" s="98" t="s">
        <v>51</v>
      </c>
      <c r="C47" s="104" t="s">
        <v>223</v>
      </c>
      <c r="D47" s="104"/>
      <c r="E47" s="105">
        <v>685</v>
      </c>
      <c r="F47" s="452">
        <v>1760310.16</v>
      </c>
      <c r="G47" s="453"/>
      <c r="H47" s="452">
        <v>35000</v>
      </c>
      <c r="I47" s="477"/>
    </row>
    <row r="48" spans="1:9">
      <c r="A48" s="101"/>
      <c r="B48" s="98" t="s">
        <v>53</v>
      </c>
      <c r="C48" s="104" t="s">
        <v>224</v>
      </c>
      <c r="D48" s="104"/>
      <c r="E48" s="105">
        <v>686</v>
      </c>
      <c r="F48" s="452">
        <v>2597582.48</v>
      </c>
      <c r="G48" s="453"/>
      <c r="H48" s="452">
        <v>624212.80000000005</v>
      </c>
      <c r="I48" s="477"/>
    </row>
    <row r="49" spans="1:9" ht="18.600000000000001" customHeight="1">
      <c r="A49" s="101"/>
      <c r="B49" s="113"/>
      <c r="C49" s="108" t="s">
        <v>225</v>
      </c>
      <c r="D49" s="108"/>
      <c r="E49" s="105">
        <v>68</v>
      </c>
      <c r="F49" s="356">
        <f>SUM(F47:F48)</f>
        <v>4357892.6399999997</v>
      </c>
      <c r="G49" s="456"/>
      <c r="H49" s="356">
        <f>SUM(H47:H48)</f>
        <v>659212.80000000005</v>
      </c>
      <c r="I49" s="357"/>
    </row>
    <row r="50" spans="1:9" ht="10.15" customHeight="1">
      <c r="A50" s="101"/>
      <c r="B50" s="113"/>
      <c r="C50" s="108"/>
      <c r="D50" s="108"/>
      <c r="E50" s="105"/>
      <c r="F50" s="358"/>
      <c r="G50" s="471"/>
      <c r="H50" s="358"/>
      <c r="I50" s="359"/>
    </row>
    <row r="51" spans="1:9">
      <c r="A51" s="101" t="s">
        <v>118</v>
      </c>
      <c r="B51" s="448" t="s">
        <v>289</v>
      </c>
      <c r="C51" s="448"/>
      <c r="D51" s="449"/>
      <c r="E51" s="105"/>
      <c r="F51" s="454"/>
      <c r="G51" s="455"/>
      <c r="H51" s="454"/>
      <c r="I51" s="478"/>
    </row>
    <row r="52" spans="1:9">
      <c r="A52" s="101"/>
      <c r="B52" s="448"/>
      <c r="C52" s="448"/>
      <c r="D52" s="449"/>
      <c r="E52" s="105" t="s">
        <v>226</v>
      </c>
      <c r="F52" s="472">
        <f>F44+F49</f>
        <v>4975445.3599999994</v>
      </c>
      <c r="G52" s="473"/>
      <c r="H52" s="472">
        <f>H44+H49</f>
        <v>1354992.01</v>
      </c>
      <c r="I52" s="485"/>
    </row>
    <row r="53" spans="1:9" ht="10.15" customHeight="1">
      <c r="A53" s="101"/>
      <c r="B53" s="102"/>
      <c r="C53" s="104"/>
      <c r="D53" s="104"/>
      <c r="E53" s="105"/>
      <c r="F53" s="463"/>
      <c r="G53" s="464"/>
      <c r="H53" s="463"/>
      <c r="I53" s="482"/>
    </row>
    <row r="54" spans="1:9">
      <c r="A54" s="101" t="s">
        <v>227</v>
      </c>
      <c r="B54" s="102" t="s">
        <v>228</v>
      </c>
      <c r="C54" s="104"/>
      <c r="D54" s="108"/>
      <c r="E54" s="105"/>
      <c r="F54" s="459">
        <f>IF(Charges!F52&lt;Produits!F51,Produits!F51-Charges!F52,0)</f>
        <v>0</v>
      </c>
      <c r="G54" s="460"/>
      <c r="H54" s="459">
        <f>IF(Charges!H52&lt;Produits!H51,Produits!H51-Charges!H52,0)</f>
        <v>256507.99</v>
      </c>
      <c r="I54" s="480"/>
    </row>
    <row r="55" spans="1:9" ht="10.15" customHeight="1">
      <c r="A55" s="101"/>
      <c r="B55" s="113"/>
      <c r="C55" s="104"/>
      <c r="D55" s="108"/>
      <c r="E55" s="105"/>
      <c r="F55" s="463"/>
      <c r="G55" s="464"/>
      <c r="H55" s="463"/>
      <c r="I55" s="482"/>
    </row>
    <row r="56" spans="1:9">
      <c r="A56" s="101" t="s">
        <v>229</v>
      </c>
      <c r="B56" s="102" t="s">
        <v>230</v>
      </c>
      <c r="C56" s="104"/>
      <c r="D56" s="108"/>
      <c r="E56" s="105"/>
      <c r="F56" s="356">
        <f>F36+F52</f>
        <v>22713872.34</v>
      </c>
      <c r="G56" s="456"/>
      <c r="H56" s="356">
        <f>H36+H52</f>
        <v>17912701.57</v>
      </c>
      <c r="I56" s="357"/>
    </row>
    <row r="57" spans="1:9" ht="10.15" customHeight="1">
      <c r="A57" s="101"/>
      <c r="B57" s="113"/>
      <c r="C57" s="104"/>
      <c r="D57" s="104"/>
      <c r="E57" s="105"/>
      <c r="F57" s="463"/>
      <c r="G57" s="464"/>
      <c r="H57" s="463"/>
      <c r="I57" s="482"/>
    </row>
    <row r="58" spans="1:9">
      <c r="A58" s="101" t="s">
        <v>231</v>
      </c>
      <c r="B58" s="102" t="s">
        <v>232</v>
      </c>
      <c r="C58" s="104"/>
      <c r="D58" s="104"/>
      <c r="E58" s="105"/>
      <c r="F58" s="459">
        <f>IF(Charges!F56&lt;Produits!F55,Produits!F55-Charges!F56,0)</f>
        <v>219292.84000000358</v>
      </c>
      <c r="G58" s="460"/>
      <c r="H58" s="459">
        <f>IF(Charges!H56&lt;Produits!H55,Produits!H55-Charges!H56,0)</f>
        <v>2279565.6199999973</v>
      </c>
      <c r="I58" s="480"/>
    </row>
    <row r="59" spans="1:9" ht="10.15" customHeight="1">
      <c r="A59" s="101"/>
      <c r="B59" s="102"/>
      <c r="C59" s="104"/>
      <c r="D59" s="104"/>
      <c r="E59" s="105"/>
      <c r="F59" s="461"/>
      <c r="G59" s="462"/>
      <c r="H59" s="461"/>
      <c r="I59" s="481"/>
    </row>
    <row r="60" spans="1:9">
      <c r="A60" s="101" t="s">
        <v>233</v>
      </c>
      <c r="B60" s="102" t="s">
        <v>234</v>
      </c>
      <c r="C60" s="104"/>
      <c r="D60" s="104"/>
      <c r="E60" s="105"/>
      <c r="F60" s="454"/>
      <c r="G60" s="455"/>
      <c r="H60" s="454"/>
      <c r="I60" s="478"/>
    </row>
    <row r="61" spans="1:9">
      <c r="A61" s="101"/>
      <c r="B61" s="98" t="s">
        <v>51</v>
      </c>
      <c r="C61" s="104" t="s">
        <v>235</v>
      </c>
      <c r="D61" s="104"/>
      <c r="E61" s="105">
        <v>69201</v>
      </c>
      <c r="F61" s="452">
        <v>2720814.78</v>
      </c>
      <c r="G61" s="453"/>
      <c r="H61" s="452">
        <v>2023057.63</v>
      </c>
      <c r="I61" s="477"/>
    </row>
    <row r="62" spans="1:9">
      <c r="A62" s="101"/>
      <c r="B62" s="98" t="s">
        <v>53</v>
      </c>
      <c r="C62" s="104" t="s">
        <v>236</v>
      </c>
      <c r="D62" s="104"/>
      <c r="E62" s="105">
        <v>69202</v>
      </c>
      <c r="F62" s="452">
        <v>0</v>
      </c>
      <c r="G62" s="453"/>
      <c r="H62" s="452">
        <v>256507.99</v>
      </c>
      <c r="I62" s="477"/>
    </row>
    <row r="63" spans="1:9" ht="18.600000000000001" customHeight="1">
      <c r="A63" s="101"/>
      <c r="B63" s="113"/>
      <c r="C63" s="108" t="s">
        <v>237</v>
      </c>
      <c r="D63" s="108"/>
      <c r="E63" s="105">
        <v>69</v>
      </c>
      <c r="F63" s="459">
        <f>SUM(F61:F62)</f>
        <v>2720814.78</v>
      </c>
      <c r="G63" s="460"/>
      <c r="H63" s="487">
        <f>SUM(H61:H62)</f>
        <v>2279565.62</v>
      </c>
      <c r="I63" s="488"/>
    </row>
    <row r="64" spans="1:9" ht="10.15" customHeight="1">
      <c r="A64" s="101"/>
      <c r="B64" s="113"/>
      <c r="C64" s="104"/>
      <c r="D64" s="104"/>
      <c r="E64" s="105"/>
      <c r="F64" s="463"/>
      <c r="G64" s="464"/>
      <c r="H64" s="463"/>
      <c r="I64" s="482"/>
    </row>
    <row r="65" spans="1:9" ht="13.5" thickBot="1">
      <c r="A65" s="101" t="s">
        <v>238</v>
      </c>
      <c r="B65" s="102" t="s">
        <v>239</v>
      </c>
      <c r="C65" s="104"/>
      <c r="D65" s="104"/>
      <c r="E65" s="114"/>
      <c r="F65" s="474">
        <f>F56+F63</f>
        <v>25434687.120000001</v>
      </c>
      <c r="G65" s="475"/>
      <c r="H65" s="474">
        <f>H56+H63</f>
        <v>20192267.190000001</v>
      </c>
      <c r="I65" s="489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AISEAU-PRESLES</v>
      </c>
      <c r="E1" s="269"/>
      <c r="F1" s="269"/>
      <c r="G1" s="265" t="str">
        <f>Coordonnées!P1</f>
        <v>Code INS</v>
      </c>
      <c r="H1" s="384"/>
      <c r="I1" s="181">
        <f>Coordonnées!R1</f>
        <v>52074</v>
      </c>
      <c r="J1" s="21"/>
    </row>
    <row r="2" spans="1:10">
      <c r="A2" s="270"/>
      <c r="B2" s="271"/>
      <c r="C2" s="266"/>
      <c r="D2" s="271"/>
      <c r="E2" s="271"/>
      <c r="F2" s="271"/>
      <c r="G2" s="267" t="str">
        <f>Coordonnées!P2</f>
        <v>Exercice:</v>
      </c>
      <c r="H2" s="406"/>
      <c r="I2" s="182">
        <f>Coordonnées!R2</f>
        <v>2022</v>
      </c>
      <c r="J2" s="21"/>
    </row>
    <row r="3" spans="1:10">
      <c r="A3" s="402" t="str">
        <f>Coordonnées!A3</f>
        <v>Modèle officiel généré par l'application eComptes © SPW Intérieur et Action Sociale</v>
      </c>
      <c r="B3" s="402"/>
      <c r="C3" s="402"/>
      <c r="D3" s="402"/>
      <c r="E3" s="402"/>
      <c r="F3" s="180"/>
      <c r="G3" s="407" t="str">
        <f>Coordonnées!P3</f>
        <v>Version:</v>
      </c>
      <c r="H3" s="408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>
      <c r="A5" s="77"/>
      <c r="B5" s="78"/>
      <c r="C5" s="79"/>
      <c r="D5" s="79"/>
      <c r="E5" s="494" t="s">
        <v>42</v>
      </c>
      <c r="F5" s="496">
        <f>I2</f>
        <v>2022</v>
      </c>
      <c r="G5" s="497"/>
      <c r="H5" s="502">
        <f>F5-1</f>
        <v>2021</v>
      </c>
      <c r="I5" s="503"/>
      <c r="J5" s="21"/>
    </row>
    <row r="6" spans="1:10">
      <c r="A6" s="80" t="s">
        <v>184</v>
      </c>
      <c r="B6" s="81"/>
      <c r="C6" s="81"/>
      <c r="D6" s="81"/>
      <c r="E6" s="495"/>
      <c r="F6" s="498"/>
      <c r="G6" s="499"/>
      <c r="H6" s="504"/>
      <c r="I6" s="505"/>
      <c r="J6" s="22"/>
    </row>
    <row r="7" spans="1:10" ht="11.45" customHeight="1" thickBot="1">
      <c r="A7" s="82"/>
      <c r="B7" s="78"/>
      <c r="C7" s="78"/>
      <c r="D7" s="78"/>
      <c r="E7" s="495"/>
      <c r="F7" s="500"/>
      <c r="G7" s="501"/>
      <c r="H7" s="506"/>
      <c r="I7" s="507"/>
      <c r="J7" s="22"/>
    </row>
    <row r="8" spans="1:10">
      <c r="A8" s="83" t="s">
        <v>240</v>
      </c>
      <c r="B8" s="84" t="s">
        <v>241</v>
      </c>
      <c r="C8" s="78"/>
      <c r="D8" s="78"/>
      <c r="E8" s="85" t="s">
        <v>187</v>
      </c>
      <c r="F8" s="508"/>
      <c r="G8" s="509"/>
      <c r="H8" s="529"/>
      <c r="I8" s="530"/>
      <c r="J8" s="21"/>
    </row>
    <row r="9" spans="1:10">
      <c r="A9" s="82"/>
      <c r="B9" s="86" t="s">
        <v>132</v>
      </c>
      <c r="C9" s="87" t="s">
        <v>242</v>
      </c>
      <c r="D9" s="87"/>
      <c r="E9" s="88">
        <v>70</v>
      </c>
      <c r="F9" s="510">
        <v>6834957.6100000003</v>
      </c>
      <c r="G9" s="511"/>
      <c r="H9" s="531">
        <v>6711845.1799999997</v>
      </c>
      <c r="I9" s="532"/>
      <c r="J9" s="21"/>
    </row>
    <row r="10" spans="1:10">
      <c r="A10" s="82"/>
      <c r="B10" s="86" t="s">
        <v>134</v>
      </c>
      <c r="C10" s="87" t="s">
        <v>243</v>
      </c>
      <c r="D10" s="87"/>
      <c r="E10" s="88">
        <v>71</v>
      </c>
      <c r="F10" s="510">
        <v>585663.12</v>
      </c>
      <c r="G10" s="511"/>
      <c r="H10" s="531">
        <v>415064.52</v>
      </c>
      <c r="I10" s="532"/>
      <c r="J10" s="21"/>
    </row>
    <row r="11" spans="1:10">
      <c r="A11" s="82"/>
      <c r="B11" s="86" t="s">
        <v>136</v>
      </c>
      <c r="C11" s="87" t="s">
        <v>244</v>
      </c>
      <c r="D11" s="87"/>
      <c r="E11" s="89"/>
      <c r="F11" s="510"/>
      <c r="G11" s="511"/>
      <c r="H11" s="531"/>
      <c r="I11" s="532"/>
      <c r="J11" s="21"/>
    </row>
    <row r="12" spans="1:10">
      <c r="A12" s="82"/>
      <c r="B12" s="86"/>
      <c r="C12" s="87" t="s">
        <v>245</v>
      </c>
      <c r="D12" s="87"/>
      <c r="E12" s="88" t="s">
        <v>246</v>
      </c>
      <c r="F12" s="510">
        <v>8618347.6099999994</v>
      </c>
      <c r="G12" s="511"/>
      <c r="H12" s="531">
        <v>8398024.0199999996</v>
      </c>
      <c r="I12" s="532"/>
      <c r="J12" s="21"/>
    </row>
    <row r="13" spans="1:10">
      <c r="A13" s="82"/>
      <c r="B13" s="86" t="s">
        <v>147</v>
      </c>
      <c r="C13" s="87" t="s">
        <v>247</v>
      </c>
      <c r="D13" s="87"/>
      <c r="E13" s="88">
        <v>74</v>
      </c>
      <c r="F13" s="510">
        <v>140724.56</v>
      </c>
      <c r="G13" s="511"/>
      <c r="H13" s="531">
        <v>95622.33</v>
      </c>
      <c r="I13" s="532"/>
      <c r="J13" s="21"/>
    </row>
    <row r="14" spans="1:10">
      <c r="A14" s="82"/>
      <c r="B14" s="86" t="s">
        <v>160</v>
      </c>
      <c r="C14" s="87" t="s">
        <v>248</v>
      </c>
      <c r="D14" s="87"/>
      <c r="E14" s="88">
        <v>75</v>
      </c>
      <c r="F14" s="512">
        <f>SUM(F16:F17)</f>
        <v>263644.23</v>
      </c>
      <c r="G14" s="513"/>
      <c r="H14" s="533">
        <f>SUM(H16:H17)</f>
        <v>270466.97000000003</v>
      </c>
      <c r="I14" s="534"/>
      <c r="J14" s="21"/>
    </row>
    <row r="15" spans="1:10">
      <c r="A15" s="82"/>
      <c r="B15" s="86" t="s">
        <v>187</v>
      </c>
      <c r="C15" s="87" t="s">
        <v>249</v>
      </c>
      <c r="D15" s="87"/>
      <c r="E15" s="88"/>
      <c r="F15" s="514"/>
      <c r="G15" s="515"/>
      <c r="H15" s="535"/>
      <c r="I15" s="536"/>
      <c r="J15" s="21"/>
    </row>
    <row r="16" spans="1:10">
      <c r="A16" s="82"/>
      <c r="B16" s="86"/>
      <c r="C16" s="87" t="s">
        <v>250</v>
      </c>
      <c r="D16" s="87"/>
      <c r="E16" s="88" t="s">
        <v>251</v>
      </c>
      <c r="F16" s="510">
        <v>59040.800000000003</v>
      </c>
      <c r="G16" s="511"/>
      <c r="H16" s="531">
        <v>46822.21</v>
      </c>
      <c r="I16" s="532"/>
      <c r="J16" s="21"/>
    </row>
    <row r="17" spans="1:10">
      <c r="A17" s="82"/>
      <c r="B17" s="86"/>
      <c r="C17" s="87" t="s">
        <v>252</v>
      </c>
      <c r="D17" s="87"/>
      <c r="E17" s="88" t="s">
        <v>253</v>
      </c>
      <c r="F17" s="510">
        <v>204603.43</v>
      </c>
      <c r="G17" s="511"/>
      <c r="H17" s="531">
        <v>223644.76</v>
      </c>
      <c r="I17" s="532"/>
      <c r="J17" s="21"/>
    </row>
    <row r="18" spans="1:10" ht="10.15" customHeight="1">
      <c r="A18" s="82"/>
      <c r="B18" s="78"/>
      <c r="C18" s="87"/>
      <c r="D18" s="87"/>
      <c r="E18" s="88"/>
      <c r="F18" s="510"/>
      <c r="G18" s="511"/>
      <c r="H18" s="531"/>
      <c r="I18" s="532"/>
      <c r="J18" s="21"/>
    </row>
    <row r="19" spans="1:10">
      <c r="A19" s="83" t="s">
        <v>128</v>
      </c>
      <c r="B19" s="84" t="s">
        <v>254</v>
      </c>
      <c r="C19" s="78"/>
      <c r="D19" s="78"/>
      <c r="E19" s="88" t="s">
        <v>255</v>
      </c>
      <c r="F19" s="356">
        <f>SUM(F9:F14)</f>
        <v>16443337.130000001</v>
      </c>
      <c r="G19" s="371"/>
      <c r="H19" s="456">
        <f>SUM(H9:H14)</f>
        <v>15891023.02</v>
      </c>
      <c r="I19" s="357"/>
      <c r="J19" s="22"/>
    </row>
    <row r="20" spans="1:10" ht="10.15" customHeight="1">
      <c r="A20" s="82"/>
      <c r="B20" s="78"/>
      <c r="C20" s="87"/>
      <c r="D20" s="87"/>
      <c r="E20" s="88"/>
      <c r="F20" s="516"/>
      <c r="G20" s="517"/>
      <c r="H20" s="537"/>
      <c r="I20" s="538"/>
      <c r="J20" s="22"/>
    </row>
    <row r="21" spans="1:10">
      <c r="A21" s="83" t="s">
        <v>130</v>
      </c>
      <c r="B21" s="90" t="s">
        <v>256</v>
      </c>
      <c r="C21" s="84"/>
      <c r="D21" s="84"/>
      <c r="E21" s="88" t="s">
        <v>187</v>
      </c>
      <c r="F21" s="518">
        <f>IF(Charges!F19&gt;Produits!F19,Charges!F19-Produits!F19,0)</f>
        <v>0</v>
      </c>
      <c r="G21" s="519"/>
      <c r="H21" s="518">
        <f>IF(Charges!H19&gt;Produits!H19,Charges!H19-Produits!H19,0)</f>
        <v>0</v>
      </c>
      <c r="I21" s="539"/>
      <c r="J21" s="21"/>
    </row>
    <row r="22" spans="1:10" ht="10.15" customHeight="1">
      <c r="A22" s="83"/>
      <c r="B22" s="90"/>
      <c r="C22" s="84"/>
      <c r="D22" s="84"/>
      <c r="E22" s="88"/>
      <c r="F22" s="467"/>
      <c r="G22" s="520"/>
      <c r="H22" s="468"/>
      <c r="I22" s="484"/>
      <c r="J22" s="21"/>
    </row>
    <row r="23" spans="1:10">
      <c r="A23" s="83" t="s">
        <v>138</v>
      </c>
      <c r="B23" s="490" t="s">
        <v>290</v>
      </c>
      <c r="C23" s="490"/>
      <c r="D23" s="491"/>
      <c r="E23" s="89" t="s">
        <v>202</v>
      </c>
      <c r="F23" s="521"/>
      <c r="G23" s="522"/>
      <c r="H23" s="540"/>
      <c r="I23" s="541"/>
      <c r="J23" s="22"/>
    </row>
    <row r="24" spans="1:10">
      <c r="A24" s="82"/>
      <c r="B24" s="490"/>
      <c r="C24" s="490"/>
      <c r="D24" s="491"/>
      <c r="E24" s="88"/>
      <c r="F24" s="523"/>
      <c r="G24" s="524"/>
      <c r="H24" s="542"/>
      <c r="I24" s="543"/>
      <c r="J24" s="22"/>
    </row>
    <row r="25" spans="1:10">
      <c r="A25" s="82"/>
      <c r="B25" s="86" t="s">
        <v>132</v>
      </c>
      <c r="C25" s="87" t="s">
        <v>257</v>
      </c>
      <c r="D25" s="87"/>
      <c r="E25" s="88">
        <v>761</v>
      </c>
      <c r="F25" s="510">
        <v>1863894.45</v>
      </c>
      <c r="G25" s="511"/>
      <c r="H25" s="531">
        <v>818685.71</v>
      </c>
      <c r="I25" s="532"/>
      <c r="J25" s="21"/>
    </row>
    <row r="26" spans="1:10">
      <c r="A26" s="82"/>
      <c r="B26" s="86" t="s">
        <v>134</v>
      </c>
      <c r="C26" s="87" t="s">
        <v>258</v>
      </c>
      <c r="D26" s="87"/>
      <c r="E26" s="88">
        <v>764</v>
      </c>
      <c r="F26" s="510">
        <v>0</v>
      </c>
      <c r="G26" s="511"/>
      <c r="H26" s="531">
        <v>0</v>
      </c>
      <c r="I26" s="532"/>
      <c r="J26" s="21"/>
    </row>
    <row r="27" spans="1:10">
      <c r="A27" s="82"/>
      <c r="B27" s="86" t="s">
        <v>136</v>
      </c>
      <c r="C27" s="87" t="s">
        <v>259</v>
      </c>
      <c r="D27" s="87"/>
      <c r="E27" s="88">
        <v>765</v>
      </c>
      <c r="F27" s="510">
        <v>1551508.27</v>
      </c>
      <c r="G27" s="511"/>
      <c r="H27" s="531">
        <v>1254815.51</v>
      </c>
      <c r="I27" s="532"/>
      <c r="J27" s="21"/>
    </row>
    <row r="28" spans="1:10" ht="23.45" customHeight="1">
      <c r="A28" s="82"/>
      <c r="B28" s="172" t="s">
        <v>147</v>
      </c>
      <c r="C28" s="492" t="s">
        <v>292</v>
      </c>
      <c r="D28" s="493"/>
      <c r="E28" s="88">
        <v>767</v>
      </c>
      <c r="F28" s="510">
        <v>600501.91</v>
      </c>
      <c r="G28" s="511"/>
      <c r="H28" s="531">
        <v>616242.94999999995</v>
      </c>
      <c r="I28" s="532"/>
      <c r="J28" s="22"/>
    </row>
    <row r="29" spans="1:10">
      <c r="A29" s="82"/>
      <c r="B29" s="86" t="s">
        <v>160</v>
      </c>
      <c r="C29" s="87" t="s">
        <v>260</v>
      </c>
      <c r="D29" s="87"/>
      <c r="E29" s="88">
        <v>769</v>
      </c>
      <c r="F29" s="510">
        <v>0</v>
      </c>
      <c r="G29" s="511"/>
      <c r="H29" s="531">
        <v>0</v>
      </c>
      <c r="I29" s="532"/>
      <c r="J29" s="21"/>
    </row>
    <row r="30" spans="1:10" ht="10.15" customHeight="1">
      <c r="A30" s="82"/>
      <c r="B30" s="78"/>
      <c r="C30" s="87"/>
      <c r="D30" s="87"/>
      <c r="E30" s="88"/>
      <c r="F30" s="510"/>
      <c r="G30" s="511"/>
      <c r="H30" s="531"/>
      <c r="I30" s="532"/>
      <c r="J30" s="22"/>
    </row>
    <row r="31" spans="1:10">
      <c r="A31" s="83" t="s">
        <v>142</v>
      </c>
      <c r="B31" s="84" t="s">
        <v>261</v>
      </c>
      <c r="C31" s="78"/>
      <c r="D31" s="78"/>
      <c r="E31" s="88">
        <v>76</v>
      </c>
      <c r="F31" s="356">
        <f>SUM(F25:F29)</f>
        <v>4015904.63</v>
      </c>
      <c r="G31" s="371"/>
      <c r="H31" s="456">
        <f>SUM(H25:H29)</f>
        <v>2689744.17</v>
      </c>
      <c r="I31" s="357"/>
      <c r="J31" s="21"/>
    </row>
    <row r="32" spans="1:10" ht="10.15" customHeight="1">
      <c r="A32" s="83"/>
      <c r="B32" s="84"/>
      <c r="C32" s="78"/>
      <c r="D32" s="78"/>
      <c r="E32" s="88"/>
      <c r="F32" s="467"/>
      <c r="G32" s="520"/>
      <c r="H32" s="468"/>
      <c r="I32" s="484"/>
      <c r="J32" s="21"/>
    </row>
    <row r="33" spans="1:10">
      <c r="A33" s="83" t="s">
        <v>149</v>
      </c>
      <c r="B33" s="84" t="s">
        <v>262</v>
      </c>
      <c r="C33" s="87"/>
      <c r="D33" s="87"/>
      <c r="E33" s="88" t="s">
        <v>263</v>
      </c>
      <c r="F33" s="356">
        <f>F19+F31</f>
        <v>20459241.760000002</v>
      </c>
      <c r="G33" s="371"/>
      <c r="H33" s="456">
        <f>H19+H31</f>
        <v>18580767.189999998</v>
      </c>
      <c r="I33" s="357"/>
      <c r="J33" s="21"/>
    </row>
    <row r="34" spans="1:10" ht="10.15" customHeight="1">
      <c r="A34" s="83"/>
      <c r="B34" s="84"/>
      <c r="C34" s="87"/>
      <c r="D34" s="87"/>
      <c r="E34" s="88"/>
      <c r="F34" s="467"/>
      <c r="G34" s="520"/>
      <c r="H34" s="468"/>
      <c r="I34" s="484"/>
      <c r="J34" s="21"/>
    </row>
    <row r="35" spans="1:10">
      <c r="A35" s="83" t="s">
        <v>153</v>
      </c>
      <c r="B35" s="84" t="s">
        <v>264</v>
      </c>
      <c r="C35" s="87"/>
      <c r="D35" s="87"/>
      <c r="E35" s="88" t="s">
        <v>187</v>
      </c>
      <c r="F35" s="518">
        <f>IF(Charges!F36&gt;Produits!F33,Charges!F36-Produits!F33,0)</f>
        <v>0</v>
      </c>
      <c r="G35" s="519"/>
      <c r="H35" s="518">
        <f>IF(Charges!H36&gt;Produits!H33,Charges!H36-Produits!H33,0)</f>
        <v>0</v>
      </c>
      <c r="I35" s="539"/>
      <c r="J35" s="21"/>
    </row>
    <row r="36" spans="1:10" ht="10.15" customHeight="1">
      <c r="A36" s="83"/>
      <c r="B36" s="84"/>
      <c r="C36" s="87"/>
      <c r="D36" s="87"/>
      <c r="E36" s="88"/>
      <c r="F36" s="525"/>
      <c r="G36" s="526"/>
      <c r="H36" s="544"/>
      <c r="I36" s="545"/>
      <c r="J36" s="21"/>
    </row>
    <row r="37" spans="1:10">
      <c r="A37" s="83" t="s">
        <v>166</v>
      </c>
      <c r="B37" s="84" t="s">
        <v>265</v>
      </c>
      <c r="C37" s="87"/>
      <c r="D37" s="87"/>
      <c r="E37" s="88"/>
      <c r="F37" s="521"/>
      <c r="G37" s="522"/>
      <c r="H37" s="540"/>
      <c r="I37" s="541"/>
      <c r="J37" s="21"/>
    </row>
    <row r="38" spans="1:10">
      <c r="A38" s="83"/>
      <c r="B38" s="86" t="s">
        <v>132</v>
      </c>
      <c r="C38" s="87" t="s">
        <v>266</v>
      </c>
      <c r="D38" s="87"/>
      <c r="E38" s="88">
        <v>771</v>
      </c>
      <c r="F38" s="510">
        <v>28827.03</v>
      </c>
      <c r="G38" s="511"/>
      <c r="H38" s="531">
        <v>55006.68</v>
      </c>
      <c r="I38" s="532"/>
      <c r="J38" s="21"/>
    </row>
    <row r="39" spans="1:10">
      <c r="A39" s="83"/>
      <c r="B39" s="86" t="s">
        <v>134</v>
      </c>
      <c r="C39" s="87" t="s">
        <v>267</v>
      </c>
      <c r="D39" s="87"/>
      <c r="E39" s="88">
        <v>772</v>
      </c>
      <c r="F39" s="510">
        <v>0</v>
      </c>
      <c r="G39" s="511"/>
      <c r="H39" s="531">
        <v>57283.41</v>
      </c>
      <c r="I39" s="532"/>
      <c r="J39" s="21"/>
    </row>
    <row r="40" spans="1:10">
      <c r="A40" s="83"/>
      <c r="B40" s="86" t="s">
        <v>136</v>
      </c>
      <c r="C40" s="87" t="s">
        <v>268</v>
      </c>
      <c r="D40" s="87"/>
      <c r="E40" s="88">
        <v>773</v>
      </c>
      <c r="F40" s="510">
        <v>2501.42</v>
      </c>
      <c r="G40" s="511"/>
      <c r="H40" s="531">
        <v>114.18</v>
      </c>
      <c r="I40" s="532"/>
      <c r="J40" s="21"/>
    </row>
    <row r="41" spans="1:10" ht="9.6" customHeight="1">
      <c r="A41" s="83"/>
      <c r="B41" s="87"/>
      <c r="C41" s="87"/>
      <c r="D41" s="87"/>
      <c r="E41" s="88"/>
      <c r="F41" s="510"/>
      <c r="G41" s="511"/>
      <c r="H41" s="531"/>
      <c r="I41" s="532"/>
      <c r="J41" s="21"/>
    </row>
    <row r="42" spans="1:10">
      <c r="A42" s="83"/>
      <c r="B42" s="87"/>
      <c r="C42" s="84" t="s">
        <v>269</v>
      </c>
      <c r="D42" s="84"/>
      <c r="E42" s="88">
        <v>77</v>
      </c>
      <c r="F42" s="356">
        <f>SUM(F38:F40)</f>
        <v>31328.449999999997</v>
      </c>
      <c r="G42" s="371"/>
      <c r="H42" s="456">
        <f>SUM(H38:H40)</f>
        <v>112404.26999999999</v>
      </c>
      <c r="I42" s="357"/>
      <c r="J42" s="21"/>
    </row>
    <row r="43" spans="1:10" ht="10.15" customHeight="1">
      <c r="A43" s="83"/>
      <c r="B43" s="87"/>
      <c r="C43" s="84"/>
      <c r="D43" s="84"/>
      <c r="E43" s="88"/>
      <c r="F43" s="358"/>
      <c r="G43" s="376"/>
      <c r="H43" s="471"/>
      <c r="I43" s="359"/>
      <c r="J43" s="21"/>
    </row>
    <row r="44" spans="1:10">
      <c r="A44" s="83" t="s">
        <v>177</v>
      </c>
      <c r="B44" s="84" t="s">
        <v>270</v>
      </c>
      <c r="C44" s="87"/>
      <c r="D44" s="87"/>
      <c r="E44" s="88"/>
      <c r="F44" s="521"/>
      <c r="G44" s="522"/>
      <c r="H44" s="540"/>
      <c r="I44" s="541"/>
      <c r="J44" s="21"/>
    </row>
    <row r="45" spans="1:10">
      <c r="A45" s="83"/>
      <c r="B45" s="86" t="s">
        <v>132</v>
      </c>
      <c r="C45" s="87" t="s">
        <v>266</v>
      </c>
      <c r="D45" s="87"/>
      <c r="E45" s="88">
        <v>785</v>
      </c>
      <c r="F45" s="510">
        <v>972502.68</v>
      </c>
      <c r="G45" s="511"/>
      <c r="H45" s="531">
        <v>0</v>
      </c>
      <c r="I45" s="532"/>
      <c r="J45" s="21"/>
    </row>
    <row r="46" spans="1:10">
      <c r="A46" s="83"/>
      <c r="B46" s="86" t="s">
        <v>134</v>
      </c>
      <c r="C46" s="87" t="s">
        <v>267</v>
      </c>
      <c r="D46" s="87"/>
      <c r="E46" s="88">
        <v>786</v>
      </c>
      <c r="F46" s="510">
        <v>1470092.29</v>
      </c>
      <c r="G46" s="511"/>
      <c r="H46" s="531">
        <v>1499095.73</v>
      </c>
      <c r="I46" s="532"/>
      <c r="J46" s="21"/>
    </row>
    <row r="47" spans="1:10" ht="9.6" customHeight="1">
      <c r="A47" s="83"/>
      <c r="B47" s="87"/>
      <c r="C47" s="87"/>
      <c r="D47" s="87"/>
      <c r="E47" s="88"/>
      <c r="F47" s="521"/>
      <c r="G47" s="522"/>
      <c r="H47" s="540"/>
      <c r="I47" s="541"/>
      <c r="J47" s="21"/>
    </row>
    <row r="48" spans="1:10">
      <c r="A48" s="83"/>
      <c r="B48" s="87"/>
      <c r="C48" s="84" t="s">
        <v>271</v>
      </c>
      <c r="D48" s="84"/>
      <c r="E48" s="88">
        <v>78</v>
      </c>
      <c r="F48" s="518">
        <f>SUM(F45:F46)</f>
        <v>2442594.9700000002</v>
      </c>
      <c r="G48" s="519"/>
      <c r="H48" s="546">
        <f>SUM(H45:H46)</f>
        <v>1499095.73</v>
      </c>
      <c r="I48" s="539"/>
      <c r="J48" s="21"/>
    </row>
    <row r="49" spans="1:10" ht="10.15" customHeight="1">
      <c r="A49" s="83"/>
      <c r="B49" s="87"/>
      <c r="C49" s="84"/>
      <c r="D49" s="84"/>
      <c r="E49" s="88"/>
      <c r="F49" s="525"/>
      <c r="G49" s="526"/>
      <c r="H49" s="544"/>
      <c r="I49" s="545"/>
      <c r="J49" s="21"/>
    </row>
    <row r="50" spans="1:10">
      <c r="A50" s="83" t="s">
        <v>179</v>
      </c>
      <c r="B50" s="84" t="s">
        <v>272</v>
      </c>
      <c r="C50" s="87"/>
      <c r="D50" s="87"/>
      <c r="E50" s="88"/>
      <c r="F50" s="521"/>
      <c r="G50" s="522"/>
      <c r="H50" s="540"/>
      <c r="I50" s="541"/>
      <c r="J50" s="21"/>
    </row>
    <row r="51" spans="1:10">
      <c r="A51" s="83"/>
      <c r="B51" s="84" t="s">
        <v>273</v>
      </c>
      <c r="C51" s="87"/>
      <c r="D51" s="87"/>
      <c r="E51" s="88" t="s">
        <v>274</v>
      </c>
      <c r="F51" s="356">
        <f>F42+F48</f>
        <v>2473923.4200000004</v>
      </c>
      <c r="G51" s="371"/>
      <c r="H51" s="456">
        <f>H42+H48</f>
        <v>1611500</v>
      </c>
      <c r="I51" s="357"/>
      <c r="J51" s="21"/>
    </row>
    <row r="52" spans="1:10" ht="10.15" customHeight="1">
      <c r="A52" s="83"/>
      <c r="B52" s="84"/>
      <c r="C52" s="87"/>
      <c r="D52" s="87"/>
      <c r="E52" s="88"/>
      <c r="F52" s="467"/>
      <c r="G52" s="520"/>
      <c r="H52" s="468"/>
      <c r="I52" s="484"/>
      <c r="J52" s="21"/>
    </row>
    <row r="53" spans="1:10">
      <c r="A53" s="83" t="s">
        <v>275</v>
      </c>
      <c r="B53" s="84" t="s">
        <v>276</v>
      </c>
      <c r="C53" s="87"/>
      <c r="D53" s="87"/>
      <c r="E53" s="88"/>
      <c r="F53" s="518">
        <f>IF(Charges!F52&gt;Produits!F51,Charges!F52-Produits!F51,0)</f>
        <v>2501521.939999999</v>
      </c>
      <c r="G53" s="519"/>
      <c r="H53" s="518">
        <f>IF(Charges!H52&gt;Produits!H51,Charges!H52-Produits!H51,0)</f>
        <v>0</v>
      </c>
      <c r="I53" s="539"/>
      <c r="J53" s="21"/>
    </row>
    <row r="54" spans="1:10" ht="10.15" customHeight="1">
      <c r="A54" s="83"/>
      <c r="B54" s="87"/>
      <c r="C54" s="87"/>
      <c r="D54" s="87"/>
      <c r="E54" s="88"/>
      <c r="F54" s="467"/>
      <c r="G54" s="520"/>
      <c r="H54" s="468"/>
      <c r="I54" s="484"/>
      <c r="J54" s="21"/>
    </row>
    <row r="55" spans="1:10">
      <c r="A55" s="83" t="s">
        <v>277</v>
      </c>
      <c r="B55" s="84" t="s">
        <v>278</v>
      </c>
      <c r="C55" s="87"/>
      <c r="D55" s="87"/>
      <c r="E55" s="88"/>
      <c r="F55" s="356">
        <f>F33+F51</f>
        <v>22933165.180000003</v>
      </c>
      <c r="G55" s="371"/>
      <c r="H55" s="456">
        <f>H33+H51</f>
        <v>20192267.189999998</v>
      </c>
      <c r="I55" s="357"/>
      <c r="J55" s="21"/>
    </row>
    <row r="56" spans="1:10" ht="10.15" customHeight="1">
      <c r="A56" s="83"/>
      <c r="B56" s="87"/>
      <c r="C56" s="87"/>
      <c r="D56" s="87"/>
      <c r="E56" s="88"/>
      <c r="F56" s="467"/>
      <c r="G56" s="520"/>
      <c r="H56" s="468"/>
      <c r="I56" s="484"/>
      <c r="J56" s="21"/>
    </row>
    <row r="57" spans="1:10">
      <c r="A57" s="83" t="s">
        <v>279</v>
      </c>
      <c r="B57" s="84" t="s">
        <v>280</v>
      </c>
      <c r="C57" s="87"/>
      <c r="D57" s="87"/>
      <c r="E57" s="88"/>
      <c r="F57" s="518">
        <f>IF(Charges!F56&gt;Produits!F55,Charges!F56-Produits!F55,0)</f>
        <v>0</v>
      </c>
      <c r="G57" s="519"/>
      <c r="H57" s="518">
        <f>IF(Charges!H56&gt;Produits!H55,Charges!H56-Produits!H55,0)</f>
        <v>0</v>
      </c>
      <c r="I57" s="539"/>
      <c r="J57" s="21"/>
    </row>
    <row r="58" spans="1:10" ht="10.15" customHeight="1">
      <c r="A58" s="83"/>
      <c r="B58" s="84"/>
      <c r="C58" s="87"/>
      <c r="D58" s="87"/>
      <c r="E58" s="88"/>
      <c r="F58" s="525"/>
      <c r="G58" s="526"/>
      <c r="H58" s="544"/>
      <c r="I58" s="545"/>
      <c r="J58" s="21"/>
    </row>
    <row r="59" spans="1:10">
      <c r="A59" s="83" t="s">
        <v>281</v>
      </c>
      <c r="B59" s="84" t="s">
        <v>282</v>
      </c>
      <c r="C59" s="87"/>
      <c r="D59" s="87"/>
      <c r="E59" s="88"/>
      <c r="F59" s="523"/>
      <c r="G59" s="524"/>
      <c r="H59" s="542"/>
      <c r="I59" s="543"/>
      <c r="J59" s="21"/>
    </row>
    <row r="60" spans="1:10">
      <c r="A60" s="83"/>
      <c r="B60" s="86" t="s">
        <v>132</v>
      </c>
      <c r="C60" s="87" t="s">
        <v>283</v>
      </c>
      <c r="D60" s="87"/>
      <c r="E60" s="88">
        <v>79201</v>
      </c>
      <c r="F60" s="510">
        <v>0</v>
      </c>
      <c r="G60" s="511"/>
      <c r="H60" s="531">
        <v>0</v>
      </c>
      <c r="I60" s="532"/>
      <c r="J60" s="21"/>
    </row>
    <row r="61" spans="1:10">
      <c r="A61" s="83"/>
      <c r="B61" s="86" t="s">
        <v>134</v>
      </c>
      <c r="C61" s="87" t="s">
        <v>284</v>
      </c>
      <c r="D61" s="87"/>
      <c r="E61" s="88">
        <v>79202</v>
      </c>
      <c r="F61" s="510">
        <v>2501521.94</v>
      </c>
      <c r="G61" s="511"/>
      <c r="H61" s="531">
        <v>0</v>
      </c>
      <c r="I61" s="532"/>
      <c r="J61" s="21"/>
    </row>
    <row r="62" spans="1:10" ht="10.15" customHeight="1">
      <c r="A62" s="83"/>
      <c r="B62" s="86"/>
      <c r="C62" s="87"/>
      <c r="D62" s="87"/>
      <c r="E62" s="88"/>
      <c r="F62" s="521"/>
      <c r="G62" s="522"/>
      <c r="H62" s="540"/>
      <c r="I62" s="541"/>
      <c r="J62" s="21"/>
    </row>
    <row r="63" spans="1:10">
      <c r="A63" s="83"/>
      <c r="B63" s="86"/>
      <c r="C63" s="84" t="s">
        <v>237</v>
      </c>
      <c r="D63" s="84"/>
      <c r="E63" s="88">
        <v>79</v>
      </c>
      <c r="F63" s="356">
        <f>SUM(F60:F61)</f>
        <v>2501521.94</v>
      </c>
      <c r="G63" s="371"/>
      <c r="H63" s="456">
        <f>SUM(H60:H61)</f>
        <v>0</v>
      </c>
      <c r="I63" s="357"/>
      <c r="J63" s="21"/>
    </row>
    <row r="64" spans="1:10" ht="10.15" customHeight="1">
      <c r="A64" s="83"/>
      <c r="B64" s="87"/>
      <c r="C64" s="87"/>
      <c r="D64" s="87"/>
      <c r="E64" s="88"/>
      <c r="F64" s="467"/>
      <c r="G64" s="520"/>
      <c r="H64" s="468"/>
      <c r="I64" s="484"/>
      <c r="J64" s="21"/>
    </row>
    <row r="65" spans="1:10" ht="13.5" thickBot="1">
      <c r="A65" s="83" t="s">
        <v>285</v>
      </c>
      <c r="B65" s="84" t="s">
        <v>286</v>
      </c>
      <c r="C65" s="87"/>
      <c r="D65" s="87"/>
      <c r="E65" s="91"/>
      <c r="F65" s="527">
        <f>F55+F63</f>
        <v>25434687.120000005</v>
      </c>
      <c r="G65" s="528"/>
      <c r="H65" s="547">
        <f>H55+H63</f>
        <v>20192267.189999998</v>
      </c>
      <c r="I65" s="548"/>
      <c r="J65" s="21"/>
    </row>
    <row r="66" spans="1:10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AISEAU-PRESLES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52074</v>
      </c>
      <c r="S1" s="241"/>
    </row>
    <row r="2" spans="1:19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2022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293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89999999999999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899999999999999" customHeight="1">
      <c r="A8" s="66"/>
      <c r="B8" s="549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1"/>
      <c r="S8" s="153"/>
    </row>
    <row r="9" spans="1:19" ht="16.899999999999999" customHeight="1">
      <c r="A9" s="66"/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4"/>
      <c r="S9" s="66"/>
    </row>
    <row r="10" spans="1:19" ht="16.899999999999999" customHeight="1">
      <c r="A10" s="66"/>
      <c r="B10" s="552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4"/>
      <c r="S10" s="66"/>
    </row>
    <row r="11" spans="1:19" ht="16.899999999999999" customHeight="1">
      <c r="A11" s="66"/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4"/>
      <c r="S11" s="71"/>
    </row>
    <row r="12" spans="1:19" ht="16.899999999999999" customHeight="1">
      <c r="A12" s="66"/>
      <c r="B12" s="552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4"/>
      <c r="S12" s="72"/>
    </row>
    <row r="13" spans="1:19" ht="16.899999999999999" customHeight="1">
      <c r="A13" s="66"/>
      <c r="B13" s="552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4"/>
      <c r="S13" s="72"/>
    </row>
    <row r="14" spans="1:19" ht="16.899999999999999" customHeight="1">
      <c r="A14" s="66"/>
      <c r="B14" s="552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4"/>
      <c r="S14" s="72"/>
    </row>
    <row r="15" spans="1:19" ht="16.899999999999999" customHeight="1">
      <c r="A15" s="73"/>
      <c r="B15" s="555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7"/>
      <c r="S15" s="72"/>
    </row>
    <row r="16" spans="1:19" ht="16.899999999999999" customHeight="1">
      <c r="A16" s="66"/>
      <c r="B16" s="552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4"/>
      <c r="S16" s="72"/>
    </row>
    <row r="17" spans="1:19" ht="16.899999999999999" customHeight="1">
      <c r="A17" s="66"/>
      <c r="B17" s="552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72"/>
    </row>
    <row r="18" spans="1:19" ht="16.899999999999999" customHeight="1">
      <c r="A18" s="66"/>
      <c r="B18" s="552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4"/>
      <c r="S18" s="71"/>
    </row>
    <row r="19" spans="1:19" s="70" customFormat="1" ht="16.899999999999999" customHeight="1">
      <c r="A19" s="73"/>
      <c r="B19" s="555"/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7"/>
      <c r="S19" s="74"/>
    </row>
    <row r="20" spans="1:19" s="70" customFormat="1" ht="16.899999999999999" customHeight="1">
      <c r="A20" s="73"/>
      <c r="B20" s="555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7"/>
      <c r="S20" s="74"/>
    </row>
    <row r="21" spans="1:19" ht="16.899999999999999" customHeight="1">
      <c r="A21" s="66"/>
      <c r="B21" s="552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4"/>
      <c r="S21" s="72"/>
    </row>
    <row r="22" spans="1:19" ht="16.899999999999999" customHeight="1">
      <c r="A22" s="66"/>
      <c r="B22" s="552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4"/>
      <c r="S22" s="72"/>
    </row>
    <row r="23" spans="1:19" ht="16.899999999999999" customHeight="1">
      <c r="A23" s="66"/>
      <c r="B23" s="552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4"/>
      <c r="S23" s="72"/>
    </row>
    <row r="24" spans="1:19" ht="16.899999999999999" customHeight="1">
      <c r="A24" s="66"/>
      <c r="B24" s="552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4"/>
      <c r="S24" s="72"/>
    </row>
    <row r="25" spans="1:19" ht="16.899999999999999" customHeight="1">
      <c r="A25" s="66"/>
      <c r="B25" s="552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4"/>
      <c r="S25" s="72"/>
    </row>
    <row r="26" spans="1:19" ht="16.899999999999999" customHeight="1">
      <c r="A26" s="66"/>
      <c r="B26" s="552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4"/>
      <c r="S26" s="72"/>
    </row>
    <row r="27" spans="1:19" ht="16.899999999999999" customHeight="1">
      <c r="A27" s="75"/>
      <c r="B27" s="558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60"/>
      <c r="S27" s="154"/>
    </row>
    <row r="28" spans="1:19" ht="16.899999999999999" customHeight="1">
      <c r="A28" s="66"/>
      <c r="B28" s="552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4"/>
      <c r="S28" s="72"/>
    </row>
    <row r="29" spans="1:19" ht="16.899999999999999" customHeight="1">
      <c r="A29" s="66"/>
      <c r="B29" s="552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72"/>
    </row>
    <row r="30" spans="1:19" s="70" customFormat="1" ht="16.899999999999999" customHeight="1">
      <c r="A30" s="73"/>
      <c r="B30" s="555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7"/>
      <c r="S30" s="74"/>
    </row>
    <row r="31" spans="1:19" ht="16.899999999999999" customHeight="1">
      <c r="A31" s="66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4"/>
      <c r="S31" s="72"/>
    </row>
    <row r="32" spans="1:19" ht="16.899999999999999" customHeight="1">
      <c r="A32" s="75"/>
      <c r="B32" s="558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60"/>
      <c r="S32" s="154"/>
    </row>
    <row r="33" spans="1:19" ht="16.899999999999999" customHeight="1">
      <c r="A33" s="75"/>
      <c r="B33" s="558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60"/>
      <c r="S33" s="154"/>
    </row>
    <row r="34" spans="1:19" s="70" customFormat="1" ht="16.899999999999999" customHeight="1">
      <c r="A34" s="73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7"/>
      <c r="S34" s="74"/>
    </row>
    <row r="35" spans="1:19" ht="16.899999999999999" customHeight="1">
      <c r="A35" s="66"/>
      <c r="B35" s="552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4"/>
      <c r="S35" s="72"/>
    </row>
    <row r="36" spans="1:19" ht="16.899999999999999" customHeight="1">
      <c r="A36" s="76"/>
      <c r="B36" s="561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3"/>
      <c r="S36" s="154"/>
    </row>
    <row r="37" spans="1:19" s="70" customFormat="1" ht="16.899999999999999" customHeight="1">
      <c r="A37" s="73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7"/>
      <c r="S37" s="74"/>
    </row>
    <row r="38" spans="1:19" ht="16.899999999999999" customHeight="1">
      <c r="A38" s="66"/>
      <c r="B38" s="552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4"/>
      <c r="S38" s="72"/>
    </row>
    <row r="39" spans="1:19" ht="16.899999999999999" customHeight="1">
      <c r="A39" s="66"/>
      <c r="B39" s="552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4"/>
      <c r="S39" s="72"/>
    </row>
    <row r="40" spans="1:19" ht="16.899999999999999" customHeight="1">
      <c r="A40" s="66"/>
      <c r="B40" s="552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4"/>
      <c r="S40" s="72"/>
    </row>
    <row r="41" spans="1:19" ht="16.899999999999999" customHeight="1">
      <c r="A41" s="66"/>
      <c r="B41" s="552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4"/>
      <c r="S41" s="72"/>
    </row>
    <row r="42" spans="1:19" ht="16.899999999999999" customHeight="1">
      <c r="A42" s="66"/>
      <c r="B42" s="552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4"/>
      <c r="S42" s="72"/>
    </row>
    <row r="43" spans="1:19" ht="16.899999999999999" customHeight="1">
      <c r="A43" s="66"/>
      <c r="B43" s="552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4"/>
      <c r="S43" s="72"/>
    </row>
    <row r="44" spans="1:19" ht="16.899999999999999" customHeight="1">
      <c r="A44" s="75"/>
      <c r="B44" s="558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60"/>
      <c r="S44" s="154"/>
    </row>
    <row r="45" spans="1:19" ht="16.899999999999999" customHeight="1">
      <c r="A45" s="71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2"/>
      <c r="S45" s="72"/>
    </row>
    <row r="46" spans="1:19" ht="16.899999999999999" customHeight="1">
      <c r="A46" s="66"/>
      <c r="B46" s="552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4"/>
      <c r="S46" s="72"/>
    </row>
    <row r="47" spans="1:19" ht="16.899999999999999" customHeight="1">
      <c r="A47" s="66"/>
      <c r="B47" s="552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4"/>
      <c r="S47" s="66"/>
    </row>
    <row r="48" spans="1:19" ht="16.899999999999999" customHeight="1">
      <c r="A48" s="68"/>
      <c r="B48" s="564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6"/>
      <c r="S48" s="68"/>
    </row>
    <row r="49" spans="1:19" ht="16.899999999999999" customHeight="1">
      <c r="A49" s="68"/>
      <c r="B49" s="564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6"/>
      <c r="S49" s="68"/>
    </row>
    <row r="50" spans="1:19" ht="16.899999999999999" customHeight="1">
      <c r="A50" s="68"/>
      <c r="B50" s="567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9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AISEAU-PRESLES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52074</v>
      </c>
      <c r="S1" s="241"/>
    </row>
    <row r="2" spans="1:19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2022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294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89999999999999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899999999999999" customHeight="1">
      <c r="A8" s="186" t="s">
        <v>307</v>
      </c>
      <c r="B8" s="28"/>
      <c r="C8" s="48"/>
      <c r="D8" s="48"/>
      <c r="E8" s="48"/>
      <c r="F8" s="186" t="s">
        <v>308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06" t="s">
        <v>309</v>
      </c>
      <c r="B9" s="306"/>
      <c r="C9" s="306"/>
      <c r="D9" s="306"/>
      <c r="E9" s="306"/>
      <c r="F9" s="573" t="s">
        <v>310</v>
      </c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</row>
    <row r="10" spans="1:19" ht="49.9" customHeight="1">
      <c r="A10" s="306" t="s">
        <v>30</v>
      </c>
      <c r="B10" s="306"/>
      <c r="C10" s="306"/>
      <c r="D10" s="306"/>
      <c r="E10" s="306"/>
      <c r="F10" s="573" t="s">
        <v>311</v>
      </c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</row>
    <row r="11" spans="1:19" ht="49.9" customHeight="1">
      <c r="A11" s="306" t="s">
        <v>312</v>
      </c>
      <c r="B11" s="306"/>
      <c r="C11" s="306"/>
      <c r="D11" s="306"/>
      <c r="E11" s="306"/>
      <c r="F11" s="573" t="s">
        <v>313</v>
      </c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</row>
    <row r="12" spans="1:19" ht="49.9" customHeight="1">
      <c r="A12" s="306" t="s">
        <v>314</v>
      </c>
      <c r="B12" s="306"/>
      <c r="C12" s="306"/>
      <c r="D12" s="306"/>
      <c r="E12" s="306"/>
      <c r="F12" s="573" t="s">
        <v>334</v>
      </c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</row>
    <row r="13" spans="1:19" ht="49.9" customHeight="1">
      <c r="A13" s="306" t="s">
        <v>315</v>
      </c>
      <c r="B13" s="306"/>
      <c r="C13" s="306"/>
      <c r="D13" s="306"/>
      <c r="E13" s="306"/>
      <c r="F13" s="573" t="s">
        <v>316</v>
      </c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</row>
    <row r="14" spans="1:19" ht="49.9" customHeight="1">
      <c r="A14" s="306" t="s">
        <v>317</v>
      </c>
      <c r="B14" s="306"/>
      <c r="C14" s="306"/>
      <c r="D14" s="306"/>
      <c r="E14" s="306"/>
      <c r="F14" s="573" t="s">
        <v>335</v>
      </c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</row>
    <row r="15" spans="1:19" ht="52.15" customHeight="1">
      <c r="A15" s="306" t="s">
        <v>318</v>
      </c>
      <c r="B15" s="306"/>
      <c r="C15" s="306"/>
      <c r="D15" s="306"/>
      <c r="E15" s="306"/>
      <c r="F15" s="573" t="s">
        <v>319</v>
      </c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</row>
    <row r="16" spans="1:19" ht="49.9" customHeight="1">
      <c r="A16" s="574" t="s">
        <v>320</v>
      </c>
      <c r="B16" s="574"/>
      <c r="C16" s="574"/>
      <c r="D16" s="574"/>
      <c r="E16" s="574"/>
      <c r="F16" s="573" t="s">
        <v>321</v>
      </c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</row>
    <row r="17" spans="1:19" ht="49.9" customHeight="1">
      <c r="A17" s="306" t="s">
        <v>322</v>
      </c>
      <c r="B17" s="306"/>
      <c r="C17" s="306"/>
      <c r="D17" s="306"/>
      <c r="E17" s="306"/>
      <c r="F17" s="573" t="s">
        <v>336</v>
      </c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</row>
    <row r="18" spans="1:19" ht="49.9" customHeight="1">
      <c r="A18" s="306" t="s">
        <v>323</v>
      </c>
      <c r="B18" s="306"/>
      <c r="C18" s="306"/>
      <c r="D18" s="306"/>
      <c r="E18" s="306"/>
      <c r="F18" s="573" t="s">
        <v>324</v>
      </c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</row>
    <row r="19" spans="1:19" s="70" customFormat="1" ht="16.89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89999999999999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89999999999999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89999999999999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89999999999999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89999999999999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89999999999999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89999999999999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89999999999999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89999999999999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89999999999999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89999999999999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89999999999999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89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89999999999999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89999999999999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89999999999999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89999999999999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89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9999999999999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89999999999999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89999999999999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89999999999999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89999999999999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89999999999999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89999999999999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89999999999999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89999999999999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89999999999999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89999999999999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89999999999999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89999999999999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68" t="s">
        <v>295</v>
      </c>
      <c r="B1" s="269"/>
      <c r="C1" s="269"/>
      <c r="D1" s="265" t="s">
        <v>341</v>
      </c>
      <c r="E1" s="265"/>
      <c r="F1" s="265"/>
      <c r="G1" s="265"/>
      <c r="H1" s="265"/>
      <c r="I1" s="265"/>
      <c r="J1" s="575" t="s">
        <v>342</v>
      </c>
      <c r="K1" s="263"/>
      <c r="L1" s="263"/>
      <c r="M1" s="263"/>
      <c r="N1" s="263"/>
      <c r="O1" s="263"/>
      <c r="P1" s="244" t="s">
        <v>12</v>
      </c>
      <c r="Q1" s="245"/>
      <c r="R1" s="240">
        <v>52074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">
        <v>1</v>
      </c>
      <c r="Q2" s="247"/>
      <c r="R2" s="242">
        <f>N27</f>
        <v>2022</v>
      </c>
      <c r="S2" s="243"/>
    </row>
    <row r="3" spans="1:22">
      <c r="A3" s="187" t="s">
        <v>340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">
        <v>33</v>
      </c>
      <c r="Q3" s="262"/>
      <c r="R3" s="248">
        <v>1</v>
      </c>
      <c r="S3" s="249"/>
    </row>
    <row r="4" spans="1:22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22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22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22" ht="13.9" customHeight="1">
      <c r="A7" s="207"/>
      <c r="B7" s="208"/>
      <c r="C7" s="208"/>
      <c r="D7" s="208"/>
      <c r="E7" s="252" t="s">
        <v>339</v>
      </c>
      <c r="F7" s="253"/>
      <c r="G7" s="253"/>
      <c r="H7" s="253"/>
      <c r="I7" s="253"/>
      <c r="J7" s="253"/>
      <c r="K7" s="253"/>
      <c r="L7" s="253"/>
      <c r="M7" s="253"/>
      <c r="N7" s="253"/>
      <c r="O7" s="254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10"/>
      <c r="Q8" s="210"/>
      <c r="R8" s="211"/>
      <c r="S8" s="212"/>
      <c r="V8" s="199"/>
    </row>
    <row r="9" spans="1:22" ht="13.9" customHeight="1">
      <c r="A9" s="207"/>
      <c r="B9" s="208"/>
      <c r="C9" s="208"/>
      <c r="D9" s="208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10"/>
      <c r="Q9" s="210"/>
      <c r="R9" s="211"/>
      <c r="S9" s="212"/>
    </row>
    <row r="10" spans="1:22" ht="13.9" customHeight="1">
      <c r="A10" s="207"/>
      <c r="B10" s="208"/>
      <c r="C10" s="208"/>
      <c r="D10" s="208"/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60"/>
      <c r="P10" s="210"/>
      <c r="Q10" s="210"/>
      <c r="R10" s="211"/>
      <c r="S10" s="212"/>
    </row>
    <row r="11" spans="1:22" ht="13.9" customHeight="1">
      <c r="A11" s="207"/>
      <c r="B11" s="208"/>
      <c r="C11" s="208"/>
      <c r="D11" s="208"/>
      <c r="E11" s="272" t="s">
        <v>338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10"/>
      <c r="Q11" s="210"/>
      <c r="R11" s="211"/>
      <c r="S11" s="212"/>
      <c r="U11" s="200"/>
    </row>
    <row r="12" spans="1:22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22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22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22" ht="13.9" customHeight="1" thickTop="1">
      <c r="A15" s="221"/>
      <c r="B15" s="221"/>
      <c r="C15" s="221"/>
      <c r="D15" s="221"/>
      <c r="E15" s="221"/>
      <c r="F15" s="221"/>
      <c r="G15" s="221"/>
    </row>
    <row r="16" spans="1:22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49999999999999" customHeight="1">
      <c r="A17" s="219" t="s">
        <v>18</v>
      </c>
      <c r="B17" s="220"/>
      <c r="C17" s="220"/>
      <c r="D17" s="220"/>
      <c r="E17" s="220"/>
      <c r="F17" s="220"/>
      <c r="G17" s="220"/>
      <c r="H17" s="576" t="s">
        <v>342</v>
      </c>
      <c r="I17" s="234"/>
      <c r="J17" s="234"/>
      <c r="K17" s="234"/>
      <c r="L17" s="234"/>
      <c r="M17" s="234"/>
      <c r="N17" s="234"/>
      <c r="O17" s="234"/>
      <c r="P17" s="234"/>
      <c r="Q17" s="234"/>
      <c r="S17" s="6"/>
    </row>
    <row r="18" spans="1:19" ht="16.149999999999999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49999999999999" customHeight="1">
      <c r="A19" s="219" t="s">
        <v>4</v>
      </c>
      <c r="B19" s="220"/>
      <c r="C19" s="220"/>
      <c r="D19" s="220"/>
      <c r="E19" s="220"/>
      <c r="F19" s="220"/>
      <c r="G19" s="220"/>
      <c r="H19" s="577" t="s">
        <v>343</v>
      </c>
      <c r="I19" s="225"/>
      <c r="J19" s="225"/>
      <c r="K19" s="225"/>
      <c r="L19" s="225"/>
      <c r="M19" s="225"/>
      <c r="N19" s="225"/>
      <c r="O19" s="225"/>
      <c r="P19" s="225"/>
      <c r="Q19" s="235"/>
      <c r="S19" s="6"/>
    </row>
    <row r="20" spans="1:19" ht="16.149999999999999" customHeight="1">
      <c r="A20" s="49"/>
      <c r="H20" s="578" t="s">
        <v>344</v>
      </c>
      <c r="I20" s="222"/>
      <c r="J20" s="222"/>
      <c r="K20" s="222"/>
      <c r="L20" s="222"/>
      <c r="M20" s="222"/>
      <c r="N20" s="222"/>
      <c r="O20" s="222"/>
      <c r="P20" s="222"/>
      <c r="Q20" s="273"/>
      <c r="S20" s="6"/>
    </row>
    <row r="21" spans="1:19" ht="16.149999999999999" customHeight="1">
      <c r="A21" s="49"/>
      <c r="G21" s="48"/>
      <c r="H21" s="579" t="s">
        <v>345</v>
      </c>
      <c r="I21" s="232"/>
      <c r="J21" s="232"/>
      <c r="K21" s="232"/>
      <c r="L21" s="232"/>
      <c r="M21" s="232"/>
      <c r="N21" s="232"/>
      <c r="O21" s="232"/>
      <c r="P21" s="232"/>
      <c r="Q21" s="233"/>
      <c r="S21" s="6"/>
    </row>
    <row r="22" spans="1:19" ht="16.149999999999999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49999999999999" customHeight="1">
      <c r="A23" s="250" t="s">
        <v>337</v>
      </c>
      <c r="B23" s="251"/>
      <c r="C23" s="251"/>
      <c r="D23" s="251"/>
      <c r="E23" s="251"/>
      <c r="F23" s="251"/>
      <c r="G23" s="251"/>
      <c r="H23" s="580" t="s">
        <v>346</v>
      </c>
      <c r="I23" s="230"/>
      <c r="J23" s="231"/>
      <c r="K23" s="48"/>
      <c r="Q23" s="58"/>
      <c r="R23" s="59"/>
      <c r="S23" s="6"/>
    </row>
    <row r="24" spans="1:19" ht="16.149999999999999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49999999999999" customHeight="1">
      <c r="A25" s="219" t="s">
        <v>39</v>
      </c>
      <c r="B25" s="220"/>
      <c r="C25" s="220"/>
      <c r="D25" s="220"/>
      <c r="E25" s="220"/>
      <c r="F25" s="220"/>
      <c r="G25" s="229"/>
      <c r="H25" s="580"/>
      <c r="I25" s="230"/>
      <c r="J25" s="231"/>
      <c r="K25" s="48"/>
      <c r="Q25" s="58"/>
      <c r="R25" s="59"/>
      <c r="S25" s="6"/>
    </row>
    <row r="26" spans="1:19" ht="16.149999999999999" customHeight="1">
      <c r="A26" s="49"/>
      <c r="G26" s="50"/>
      <c r="H26" s="48"/>
      <c r="I26" s="48"/>
      <c r="J26" s="48"/>
      <c r="K26" s="48"/>
      <c r="S26" s="6"/>
    </row>
    <row r="27" spans="1:19" ht="16.899999999999999" customHeight="1">
      <c r="A27" s="219" t="s">
        <v>300</v>
      </c>
      <c r="B27" s="220"/>
      <c r="C27" s="220"/>
      <c r="D27" s="220"/>
      <c r="E27" s="220"/>
      <c r="F27" s="220"/>
      <c r="G27" s="220"/>
      <c r="H27" s="581" t="s">
        <v>347</v>
      </c>
      <c r="I27" s="238"/>
      <c r="J27" s="239"/>
      <c r="K27" s="155"/>
      <c r="L27" s="155" t="s">
        <v>1</v>
      </c>
      <c r="M27" s="155"/>
      <c r="N27" s="165">
        <v>2022</v>
      </c>
      <c r="O27" s="155"/>
      <c r="P27" s="155"/>
      <c r="Q27" s="155"/>
      <c r="S27" s="6"/>
    </row>
    <row r="28" spans="1:19" ht="16.899999999999999" customHeight="1">
      <c r="A28" s="49"/>
      <c r="G28" s="50"/>
      <c r="H28" s="48"/>
      <c r="I28" s="48"/>
      <c r="J28" s="48"/>
      <c r="K28" s="48"/>
      <c r="S28" s="6"/>
    </row>
    <row r="29" spans="1:19" ht="16.899999999999999" customHeight="1">
      <c r="A29" s="223" t="s">
        <v>36</v>
      </c>
      <c r="B29" s="224"/>
      <c r="C29" s="224"/>
      <c r="D29" s="224"/>
      <c r="E29" s="224"/>
      <c r="F29" s="224"/>
      <c r="G29" s="224"/>
      <c r="H29" s="582" t="s">
        <v>348</v>
      </c>
      <c r="I29" s="237"/>
      <c r="J29" s="237"/>
      <c r="K29" s="237"/>
      <c r="L29" s="237"/>
      <c r="M29" s="237"/>
      <c r="N29" s="237"/>
      <c r="O29" s="237"/>
      <c r="P29" s="237"/>
      <c r="Q29" s="237"/>
      <c r="R29" s="62"/>
      <c r="S29" s="11"/>
    </row>
    <row r="30" spans="1:19" ht="16.899999999999999" customHeight="1">
      <c r="A30" s="219" t="s">
        <v>5</v>
      </c>
      <c r="B30" s="220"/>
      <c r="C30" s="220"/>
      <c r="D30" s="220"/>
      <c r="E30" s="220"/>
      <c r="F30" s="220"/>
      <c r="G30" s="220"/>
      <c r="H30" s="583" t="s">
        <v>349</v>
      </c>
      <c r="I30" s="236"/>
      <c r="J30" s="236"/>
      <c r="K30" s="236"/>
      <c r="L30" s="236"/>
      <c r="M30" s="236"/>
      <c r="N30" s="236"/>
      <c r="O30" s="236"/>
      <c r="P30" s="236"/>
      <c r="Q30" s="236"/>
      <c r="S30" s="6"/>
    </row>
    <row r="31" spans="1:19" ht="16.899999999999999" customHeight="1">
      <c r="A31" s="219" t="s">
        <v>6</v>
      </c>
      <c r="B31" s="220"/>
      <c r="C31" s="220"/>
      <c r="D31" s="220"/>
      <c r="E31" s="220"/>
      <c r="F31" s="220"/>
      <c r="G31" s="220"/>
      <c r="H31" s="584" t="s">
        <v>350</v>
      </c>
      <c r="I31" s="226"/>
      <c r="J31" s="226"/>
      <c r="K31" s="226"/>
      <c r="L31" s="226"/>
      <c r="M31" s="226"/>
      <c r="N31" s="226"/>
      <c r="O31" s="226"/>
      <c r="P31" s="226"/>
      <c r="Q31" s="226"/>
      <c r="S31" s="6"/>
    </row>
    <row r="32" spans="1:19" ht="16.899999999999999" customHeight="1">
      <c r="A32" s="219" t="s">
        <v>7</v>
      </c>
      <c r="B32" s="220"/>
      <c r="C32" s="220"/>
      <c r="D32" s="220"/>
      <c r="E32" s="220"/>
      <c r="F32" s="220"/>
      <c r="G32" s="220"/>
      <c r="H32" s="583" t="s">
        <v>351</v>
      </c>
      <c r="I32" s="222"/>
      <c r="J32" s="222"/>
      <c r="K32" s="222"/>
      <c r="L32" s="222"/>
      <c r="M32" s="222"/>
      <c r="N32" s="222"/>
      <c r="O32" s="222"/>
      <c r="P32" s="222"/>
      <c r="Q32" s="222"/>
      <c r="S32" s="6"/>
    </row>
    <row r="33" spans="1:19" ht="16.899999999999999" customHeight="1">
      <c r="A33" s="49"/>
      <c r="I33" s="50"/>
      <c r="J33" s="48"/>
      <c r="K33" s="48"/>
      <c r="L33" s="48"/>
      <c r="M33" s="48"/>
      <c r="S33" s="6"/>
    </row>
    <row r="34" spans="1:19" ht="16.899999999999999" customHeight="1">
      <c r="A34" s="223" t="s">
        <v>37</v>
      </c>
      <c r="B34" s="224"/>
      <c r="C34" s="224"/>
      <c r="D34" s="224"/>
      <c r="E34" s="224"/>
      <c r="F34" s="224"/>
      <c r="G34" s="224"/>
      <c r="H34" s="585" t="s">
        <v>352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899999999999999" customHeight="1">
      <c r="A35" s="227" t="s">
        <v>5</v>
      </c>
      <c r="B35" s="228"/>
      <c r="C35" s="228"/>
      <c r="D35" s="228"/>
      <c r="E35" s="228"/>
      <c r="F35" s="228"/>
      <c r="G35" s="228"/>
      <c r="H35" s="586" t="s">
        <v>353</v>
      </c>
      <c r="I35" s="225"/>
      <c r="J35" s="225"/>
      <c r="K35" s="225"/>
      <c r="L35" s="225"/>
      <c r="M35" s="225"/>
      <c r="N35" s="225"/>
      <c r="O35" s="225"/>
      <c r="P35" s="225"/>
      <c r="Q35" s="225"/>
      <c r="R35" s="57"/>
      <c r="S35" s="5"/>
    </row>
    <row r="36" spans="1:19" ht="16.899999999999999" customHeight="1">
      <c r="A36" s="219" t="s">
        <v>6</v>
      </c>
      <c r="B36" s="220"/>
      <c r="C36" s="220"/>
      <c r="D36" s="220"/>
      <c r="E36" s="220"/>
      <c r="F36" s="220"/>
      <c r="G36" s="220"/>
      <c r="H36" s="584" t="s">
        <v>354</v>
      </c>
      <c r="I36" s="226"/>
      <c r="J36" s="226"/>
      <c r="K36" s="226"/>
      <c r="L36" s="226"/>
      <c r="M36" s="226"/>
      <c r="N36" s="226"/>
      <c r="O36" s="226"/>
      <c r="P36" s="226"/>
      <c r="Q36" s="226"/>
      <c r="S36" s="6"/>
    </row>
    <row r="37" spans="1:19" ht="16.899999999999999" customHeight="1">
      <c r="A37" s="219" t="s">
        <v>7</v>
      </c>
      <c r="B37" s="220"/>
      <c r="C37" s="220"/>
      <c r="D37" s="220"/>
      <c r="E37" s="220"/>
      <c r="F37" s="220"/>
      <c r="G37" s="220"/>
      <c r="H37" s="583" t="s">
        <v>355</v>
      </c>
      <c r="I37" s="222"/>
      <c r="J37" s="222"/>
      <c r="K37" s="222"/>
      <c r="L37" s="222"/>
      <c r="M37" s="222"/>
      <c r="N37" s="222"/>
      <c r="O37" s="222"/>
      <c r="P37" s="222"/>
      <c r="Q37" s="222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AISEAU-PRESLES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52074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2022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399999999999999" customHeight="1">
      <c r="A6" s="2"/>
      <c r="B6" s="2"/>
      <c r="C6" s="2"/>
      <c r="D6" s="2"/>
      <c r="E6" s="2"/>
      <c r="F6" s="48"/>
      <c r="G6" s="28"/>
      <c r="H6" s="289" t="s">
        <v>298</v>
      </c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  <c r="U6" s="290"/>
      <c r="V6" s="29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75" t="str">
        <f>Coordonnées!$H$27</f>
        <v>Compte</v>
      </c>
      <c r="I7" s="275"/>
      <c r="J7" s="275"/>
      <c r="K7" s="275" t="str">
        <f>Coordonnées!$H$27</f>
        <v>Compte</v>
      </c>
      <c r="L7" s="275"/>
      <c r="M7" s="275"/>
      <c r="N7" s="275" t="str">
        <f>Coordonnées!$H$27</f>
        <v>Compte</v>
      </c>
      <c r="O7" s="275"/>
      <c r="P7" s="275"/>
      <c r="Q7" s="275" t="str">
        <f>Coordonnées!$H$27</f>
        <v>Compte</v>
      </c>
      <c r="R7" s="275"/>
      <c r="S7" s="275"/>
      <c r="T7" s="275" t="str">
        <f>Coordonnées!$H$27</f>
        <v>Compte</v>
      </c>
      <c r="U7" s="275"/>
      <c r="V7" s="275"/>
    </row>
    <row r="8" spans="1:22" ht="18.399999999999999" customHeight="1" thickBot="1">
      <c r="A8" s="274" t="s">
        <v>2</v>
      </c>
      <c r="B8" s="274"/>
      <c r="C8" s="274"/>
      <c r="D8" s="274"/>
      <c r="E8" s="274"/>
      <c r="F8" s="274"/>
      <c r="G8" s="274"/>
      <c r="H8" s="276">
        <f>K8-1</f>
        <v>2018</v>
      </c>
      <c r="I8" s="276"/>
      <c r="J8" s="276"/>
      <c r="K8" s="276">
        <f>N8-1</f>
        <v>2019</v>
      </c>
      <c r="L8" s="276"/>
      <c r="M8" s="276"/>
      <c r="N8" s="276">
        <f>Q8-1</f>
        <v>2020</v>
      </c>
      <c r="O8" s="276"/>
      <c r="P8" s="276"/>
      <c r="Q8" s="276">
        <f>T8-1</f>
        <v>2021</v>
      </c>
      <c r="R8" s="276"/>
      <c r="S8" s="276"/>
      <c r="T8" s="276">
        <f>R2</f>
        <v>2022</v>
      </c>
      <c r="U8" s="276"/>
      <c r="V8" s="276"/>
    </row>
    <row r="9" spans="1:22" ht="18.399999999999999" customHeight="1" thickBot="1">
      <c r="A9" s="283" t="s">
        <v>325</v>
      </c>
      <c r="B9" s="284"/>
      <c r="C9" s="284"/>
      <c r="D9" s="284"/>
      <c r="E9" s="284"/>
      <c r="F9" s="284"/>
      <c r="G9" s="285"/>
      <c r="H9" s="277">
        <f>'Ordinaire GE'!H26-'Ordinaire GE'!H15</f>
        <v>1258440.08</v>
      </c>
      <c r="I9" s="278"/>
      <c r="J9" s="279"/>
      <c r="K9" s="277">
        <f>'Ordinaire GE'!K26-'Ordinaire GE'!K15</f>
        <v>-691889.28000000119</v>
      </c>
      <c r="L9" s="278"/>
      <c r="M9" s="279"/>
      <c r="N9" s="277">
        <f>'Ordinaire GE'!N26-'Ordinaire GE'!N15</f>
        <v>704360.04000000097</v>
      </c>
      <c r="O9" s="278"/>
      <c r="P9" s="279"/>
      <c r="Q9" s="277">
        <f>'Ordinaire GE'!Q26-'Ordinaire GE'!Q15</f>
        <v>1231483.8099999987</v>
      </c>
      <c r="R9" s="278"/>
      <c r="S9" s="279"/>
      <c r="T9" s="277">
        <f>'Ordinaire GE'!T26-'Ordinaire GE'!T15</f>
        <v>1185491.4400000013</v>
      </c>
      <c r="U9" s="278"/>
      <c r="V9" s="279"/>
    </row>
    <row r="10" spans="1:22" ht="40.5" customHeight="1" thickBot="1">
      <c r="A10" s="286" t="s">
        <v>333</v>
      </c>
      <c r="B10" s="287"/>
      <c r="C10" s="287"/>
      <c r="D10" s="287"/>
      <c r="E10" s="287"/>
      <c r="F10" s="287"/>
      <c r="G10" s="288"/>
      <c r="H10" s="280">
        <f>'Ordinaire GE'!H29-'Ordinaire GE'!H18</f>
        <v>3894475.0799999982</v>
      </c>
      <c r="I10" s="281"/>
      <c r="J10" s="282"/>
      <c r="K10" s="280">
        <f>'Ordinaire GE'!K29-'Ordinaire GE'!K18</f>
        <v>3418298.7100000009</v>
      </c>
      <c r="L10" s="281"/>
      <c r="M10" s="282"/>
      <c r="N10" s="280">
        <f>'Ordinaire GE'!N29-'Ordinaire GE'!N18</f>
        <v>4299955.6199999992</v>
      </c>
      <c r="O10" s="281"/>
      <c r="P10" s="282"/>
      <c r="Q10" s="280">
        <f>'Ordinaire GE'!Q29-'Ordinaire GE'!Q18</f>
        <v>4825138.6999999974</v>
      </c>
      <c r="R10" s="281"/>
      <c r="S10" s="282"/>
      <c r="T10" s="280">
        <f>'Ordinaire GE'!T29-'Ordinaire GE'!T18</f>
        <v>4861601.5400000028</v>
      </c>
      <c r="U10" s="281"/>
      <c r="V10" s="282"/>
    </row>
    <row r="11" spans="1:22" ht="16.899999999999999" customHeight="1">
      <c r="A11" s="68" t="s">
        <v>326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22" ht="16.89999999999999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89999999999999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89999999999999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89999999999999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89999999999999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AISEAU-PRESLES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52074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2022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291" t="s">
        <v>299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3" t="str">
        <f>Coordonnées!$H$27</f>
        <v>Compte</v>
      </c>
      <c r="I7" s="293"/>
      <c r="J7" s="293"/>
      <c r="K7" s="293" t="str">
        <f>Coordonnées!$H$27</f>
        <v>Compte</v>
      </c>
      <c r="L7" s="293"/>
      <c r="M7" s="293"/>
      <c r="N7" s="293" t="str">
        <f>Coordonnées!$H$27</f>
        <v>Compte</v>
      </c>
      <c r="O7" s="293"/>
      <c r="P7" s="293"/>
      <c r="Q7" s="293" t="str">
        <f>Coordonnées!$H$27</f>
        <v>Compte</v>
      </c>
      <c r="R7" s="293"/>
      <c r="S7" s="293"/>
      <c r="T7" s="293" t="str">
        <f>Coordonnées!$H$27</f>
        <v>Compte</v>
      </c>
      <c r="U7" s="293"/>
      <c r="V7" s="293"/>
    </row>
    <row r="8" spans="1:22" ht="18.399999999999999" customHeight="1">
      <c r="A8" s="66"/>
      <c r="B8" s="69"/>
      <c r="C8" s="67"/>
      <c r="D8" s="67"/>
      <c r="E8" s="67"/>
      <c r="F8" s="67"/>
      <c r="G8" s="67"/>
      <c r="H8" s="294" t="s">
        <v>31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6"/>
      <c r="V8" s="297"/>
    </row>
    <row r="9" spans="1:22" ht="18.399999999999999" customHeight="1">
      <c r="A9" s="298" t="s">
        <v>2</v>
      </c>
      <c r="B9" s="299"/>
      <c r="C9" s="298"/>
      <c r="D9" s="298"/>
      <c r="E9" s="298"/>
      <c r="F9" s="298"/>
      <c r="G9" s="298"/>
      <c r="H9" s="300">
        <f>K9-1</f>
        <v>2018</v>
      </c>
      <c r="I9" s="300"/>
      <c r="J9" s="300"/>
      <c r="K9" s="300">
        <f>N9-1</f>
        <v>2019</v>
      </c>
      <c r="L9" s="300"/>
      <c r="M9" s="300"/>
      <c r="N9" s="300">
        <f>Q9-1</f>
        <v>2020</v>
      </c>
      <c r="O9" s="300"/>
      <c r="P9" s="300"/>
      <c r="Q9" s="300">
        <f>T9-1</f>
        <v>2021</v>
      </c>
      <c r="R9" s="300"/>
      <c r="S9" s="300"/>
      <c r="T9" s="300">
        <f>R2</f>
        <v>2022</v>
      </c>
      <c r="U9" s="300"/>
      <c r="V9" s="300"/>
    </row>
    <row r="10" spans="1:22" ht="18.399999999999999" customHeight="1">
      <c r="A10" s="301" t="s">
        <v>13</v>
      </c>
      <c r="B10" s="302"/>
      <c r="C10" s="302"/>
      <c r="D10" s="302"/>
      <c r="E10" s="302"/>
      <c r="F10" s="302"/>
      <c r="G10" s="302"/>
      <c r="H10" s="587">
        <v>5328358.91</v>
      </c>
      <c r="I10" s="303">
        <v>5512664.2599999998</v>
      </c>
      <c r="J10" s="304">
        <v>5512664.2599999998</v>
      </c>
      <c r="K10" s="587">
        <v>5234650.03</v>
      </c>
      <c r="L10" s="303">
        <v>5512664.2599999998</v>
      </c>
      <c r="M10" s="304">
        <v>5512664.2599999998</v>
      </c>
      <c r="N10" s="587">
        <v>5105825.46</v>
      </c>
      <c r="O10" s="303">
        <v>5512664.2599999998</v>
      </c>
      <c r="P10" s="304">
        <v>5512664.2599999998</v>
      </c>
      <c r="Q10" s="587">
        <v>5547382.4500000002</v>
      </c>
      <c r="R10" s="303">
        <v>5512664.2599999998</v>
      </c>
      <c r="S10" s="304">
        <v>5512664.2599999998</v>
      </c>
      <c r="T10" s="587">
        <v>5871100.8099999996</v>
      </c>
      <c r="U10" s="303">
        <v>5512664.2599999998</v>
      </c>
      <c r="V10" s="304">
        <v>5512664.2599999998</v>
      </c>
    </row>
    <row r="11" spans="1:22" ht="18.399999999999999" customHeight="1">
      <c r="A11" s="305" t="s">
        <v>14</v>
      </c>
      <c r="B11" s="306"/>
      <c r="C11" s="306"/>
      <c r="D11" s="306"/>
      <c r="E11" s="306"/>
      <c r="F11" s="306"/>
      <c r="G11" s="306"/>
      <c r="H11" s="588">
        <v>1564335.83</v>
      </c>
      <c r="I11" s="307">
        <v>2726342.74</v>
      </c>
      <c r="J11" s="308">
        <v>2726342.74</v>
      </c>
      <c r="K11" s="588">
        <v>1677353.12</v>
      </c>
      <c r="L11" s="307">
        <v>2726342.74</v>
      </c>
      <c r="M11" s="308">
        <v>2726342.74</v>
      </c>
      <c r="N11" s="588">
        <v>1644836.22</v>
      </c>
      <c r="O11" s="307">
        <v>2726342.74</v>
      </c>
      <c r="P11" s="308">
        <v>2726342.74</v>
      </c>
      <c r="Q11" s="588">
        <v>1959185.51</v>
      </c>
      <c r="R11" s="307">
        <v>2726342.74</v>
      </c>
      <c r="S11" s="308">
        <v>2726342.74</v>
      </c>
      <c r="T11" s="588">
        <v>1954006.13</v>
      </c>
      <c r="U11" s="307">
        <v>2726342.74</v>
      </c>
      <c r="V11" s="308">
        <v>2726342.74</v>
      </c>
    </row>
    <row r="12" spans="1:22" ht="18.399999999999999" customHeight="1">
      <c r="A12" s="305" t="s">
        <v>15</v>
      </c>
      <c r="B12" s="306"/>
      <c r="C12" s="306"/>
      <c r="D12" s="306"/>
      <c r="E12" s="306"/>
      <c r="F12" s="306"/>
      <c r="G12" s="306"/>
      <c r="H12" s="588">
        <v>4821982.6500000004</v>
      </c>
      <c r="I12" s="307">
        <v>4264832.04</v>
      </c>
      <c r="J12" s="308">
        <v>4264832.04</v>
      </c>
      <c r="K12" s="588">
        <v>5060090.33</v>
      </c>
      <c r="L12" s="307">
        <v>4264832.04</v>
      </c>
      <c r="M12" s="308">
        <v>4264832.04</v>
      </c>
      <c r="N12" s="588">
        <v>5038162.43</v>
      </c>
      <c r="O12" s="307">
        <v>4264832.04</v>
      </c>
      <c r="P12" s="308">
        <v>4264832.04</v>
      </c>
      <c r="Q12" s="588">
        <v>5461827.6200000001</v>
      </c>
      <c r="R12" s="307">
        <v>4264832.04</v>
      </c>
      <c r="S12" s="308">
        <v>4264832.04</v>
      </c>
      <c r="T12" s="588">
        <v>5790447.25</v>
      </c>
      <c r="U12" s="307">
        <v>4264832.04</v>
      </c>
      <c r="V12" s="308">
        <v>4264832.04</v>
      </c>
    </row>
    <row r="13" spans="1:22" ht="18.399999999999999" customHeight="1">
      <c r="A13" s="305" t="s">
        <v>16</v>
      </c>
      <c r="B13" s="306"/>
      <c r="C13" s="306"/>
      <c r="D13" s="306"/>
      <c r="E13" s="306"/>
      <c r="F13" s="306"/>
      <c r="G13" s="306"/>
      <c r="H13" s="588">
        <v>1480126.42</v>
      </c>
      <c r="I13" s="307">
        <v>41563.69</v>
      </c>
      <c r="J13" s="308">
        <v>41563.69</v>
      </c>
      <c r="K13" s="588">
        <v>1631421.81</v>
      </c>
      <c r="L13" s="307">
        <v>41563.69</v>
      </c>
      <c r="M13" s="308">
        <v>41563.69</v>
      </c>
      <c r="N13" s="588">
        <v>1590119.27</v>
      </c>
      <c r="O13" s="307">
        <v>41563.69</v>
      </c>
      <c r="P13" s="308">
        <v>41563.69</v>
      </c>
      <c r="Q13" s="588">
        <v>1483306.09</v>
      </c>
      <c r="R13" s="307">
        <v>41563.69</v>
      </c>
      <c r="S13" s="308">
        <v>41563.69</v>
      </c>
      <c r="T13" s="588">
        <v>1827212.09</v>
      </c>
      <c r="U13" s="307">
        <v>41563.69</v>
      </c>
      <c r="V13" s="308">
        <v>41563.69</v>
      </c>
    </row>
    <row r="14" spans="1:22" ht="18.399999999999999" customHeight="1" thickBot="1">
      <c r="A14" s="309" t="s">
        <v>306</v>
      </c>
      <c r="B14" s="310"/>
      <c r="C14" s="310"/>
      <c r="D14" s="310"/>
      <c r="E14" s="310"/>
      <c r="F14" s="310"/>
      <c r="G14" s="310"/>
      <c r="H14" s="589">
        <v>0</v>
      </c>
      <c r="I14" s="311">
        <v>0</v>
      </c>
      <c r="J14" s="312">
        <v>0</v>
      </c>
      <c r="K14" s="589">
        <v>0</v>
      </c>
      <c r="L14" s="311">
        <v>0</v>
      </c>
      <c r="M14" s="312">
        <v>0</v>
      </c>
      <c r="N14" s="589">
        <v>0</v>
      </c>
      <c r="O14" s="311">
        <v>0</v>
      </c>
      <c r="P14" s="312">
        <v>0</v>
      </c>
      <c r="Q14" s="589">
        <v>0</v>
      </c>
      <c r="R14" s="311">
        <v>0</v>
      </c>
      <c r="S14" s="312">
        <v>0</v>
      </c>
      <c r="T14" s="589">
        <v>0</v>
      </c>
      <c r="U14" s="311">
        <v>0</v>
      </c>
      <c r="V14" s="312">
        <v>0</v>
      </c>
    </row>
    <row r="15" spans="1:22" ht="18.399999999999999" customHeight="1" thickBot="1">
      <c r="A15" s="283" t="s">
        <v>327</v>
      </c>
      <c r="B15" s="284"/>
      <c r="C15" s="284"/>
      <c r="D15" s="284"/>
      <c r="E15" s="284"/>
      <c r="F15" s="284"/>
      <c r="G15" s="284"/>
      <c r="H15" s="313">
        <f>SUM(H10:H14)</f>
        <v>13194803.810000001</v>
      </c>
      <c r="I15" s="314"/>
      <c r="J15" s="315"/>
      <c r="K15" s="314">
        <f>SUM(K10:K14)</f>
        <v>13603515.290000001</v>
      </c>
      <c r="L15" s="314"/>
      <c r="M15" s="314"/>
      <c r="N15" s="313">
        <f>SUM(N10:N14)</f>
        <v>13378943.379999999</v>
      </c>
      <c r="O15" s="314"/>
      <c r="P15" s="315"/>
      <c r="Q15" s="314">
        <f>SUM(Q10:Q14)</f>
        <v>14451701.67</v>
      </c>
      <c r="R15" s="314"/>
      <c r="S15" s="315"/>
      <c r="T15" s="314">
        <f>SUM(T10:T14)</f>
        <v>15442766.279999999</v>
      </c>
      <c r="U15" s="314"/>
      <c r="V15" s="315"/>
    </row>
    <row r="16" spans="1:22" ht="18.399999999999999" customHeight="1">
      <c r="A16" s="305" t="s">
        <v>30</v>
      </c>
      <c r="B16" s="306"/>
      <c r="C16" s="306"/>
      <c r="D16" s="306"/>
      <c r="E16" s="306"/>
      <c r="F16" s="306"/>
      <c r="G16" s="306"/>
      <c r="H16" s="590">
        <v>615968.29</v>
      </c>
      <c r="I16" s="316">
        <v>1521059.02</v>
      </c>
      <c r="J16" s="317">
        <v>2351270.66</v>
      </c>
      <c r="K16" s="590">
        <v>596100.35</v>
      </c>
      <c r="L16" s="316">
        <v>1659060.83</v>
      </c>
      <c r="M16" s="317">
        <v>1521059.02</v>
      </c>
      <c r="N16" s="590">
        <v>749886.91</v>
      </c>
      <c r="O16" s="316">
        <v>2230351.92</v>
      </c>
      <c r="P16" s="317">
        <v>1659060.83</v>
      </c>
      <c r="Q16" s="590">
        <v>1461693.8</v>
      </c>
      <c r="R16" s="316">
        <v>2351270.66</v>
      </c>
      <c r="S16" s="317">
        <v>2230351.92</v>
      </c>
      <c r="T16" s="590">
        <v>1093075.2</v>
      </c>
      <c r="U16" s="316">
        <v>2351270.66</v>
      </c>
      <c r="V16" s="317">
        <v>2230351.92</v>
      </c>
    </row>
    <row r="17" spans="1:22" ht="18.399999999999999" customHeight="1" thickBot="1">
      <c r="A17" s="309" t="s">
        <v>3</v>
      </c>
      <c r="B17" s="310"/>
      <c r="C17" s="310"/>
      <c r="D17" s="310"/>
      <c r="E17" s="310"/>
      <c r="F17" s="310"/>
      <c r="G17" s="310"/>
      <c r="H17" s="589">
        <v>18234.43</v>
      </c>
      <c r="I17" s="311">
        <v>1192323.53</v>
      </c>
      <c r="J17" s="312">
        <v>824300.6</v>
      </c>
      <c r="K17" s="589">
        <v>0</v>
      </c>
      <c r="L17" s="311">
        <v>4295659.8600000003</v>
      </c>
      <c r="M17" s="312">
        <v>1192323.53</v>
      </c>
      <c r="N17" s="589">
        <v>8691.2800000000007</v>
      </c>
      <c r="O17" s="311">
        <v>1045347.08</v>
      </c>
      <c r="P17" s="312">
        <v>4295659.8600000003</v>
      </c>
      <c r="Q17" s="589">
        <v>76200</v>
      </c>
      <c r="R17" s="311">
        <v>824300.6</v>
      </c>
      <c r="S17" s="312">
        <v>1045347.08</v>
      </c>
      <c r="T17" s="589">
        <v>1719110.16</v>
      </c>
      <c r="U17" s="311">
        <v>824300.6</v>
      </c>
      <c r="V17" s="312">
        <v>1045347.08</v>
      </c>
    </row>
    <row r="18" spans="1:22" ht="18.399999999999999" customHeight="1" thickBot="1">
      <c r="A18" s="322" t="s">
        <v>328</v>
      </c>
      <c r="B18" s="323"/>
      <c r="C18" s="323"/>
      <c r="D18" s="323"/>
      <c r="E18" s="323"/>
      <c r="F18" s="323"/>
      <c r="G18" s="323"/>
      <c r="H18" s="324">
        <f>SUM(H15:H17)</f>
        <v>13829006.530000001</v>
      </c>
      <c r="I18" s="325"/>
      <c r="J18" s="326"/>
      <c r="K18" s="325">
        <f>SUM(K15:K17)</f>
        <v>14199615.640000001</v>
      </c>
      <c r="L18" s="325"/>
      <c r="M18" s="325"/>
      <c r="N18" s="324">
        <f>SUM(N15:N17)</f>
        <v>14137521.569999998</v>
      </c>
      <c r="O18" s="325"/>
      <c r="P18" s="326"/>
      <c r="Q18" s="324">
        <f>SUM(Q15:Q17)</f>
        <v>15989595.470000001</v>
      </c>
      <c r="R18" s="325"/>
      <c r="S18" s="326"/>
      <c r="T18" s="324">
        <f>SUM(T15:T17)</f>
        <v>18254951.639999997</v>
      </c>
      <c r="U18" s="325"/>
      <c r="V18" s="326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18" t="s">
        <v>32</v>
      </c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320"/>
      <c r="V20" s="321"/>
    </row>
    <row r="21" spans="1:22" ht="18.399999999999999" customHeight="1">
      <c r="A21" s="298" t="s">
        <v>2</v>
      </c>
      <c r="B21" s="298"/>
      <c r="C21" s="298"/>
      <c r="D21" s="298"/>
      <c r="E21" s="298"/>
      <c r="F21" s="298"/>
      <c r="G21" s="298"/>
      <c r="H21" s="300">
        <f>K21-1</f>
        <v>2018</v>
      </c>
      <c r="I21" s="300"/>
      <c r="J21" s="300"/>
      <c r="K21" s="300">
        <f>N21-1</f>
        <v>2019</v>
      </c>
      <c r="L21" s="300"/>
      <c r="M21" s="300"/>
      <c r="N21" s="300">
        <f>Q21-1</f>
        <v>2020</v>
      </c>
      <c r="O21" s="300"/>
      <c r="P21" s="300"/>
      <c r="Q21" s="300">
        <f>T21-1</f>
        <v>2021</v>
      </c>
      <c r="R21" s="300"/>
      <c r="S21" s="300"/>
      <c r="T21" s="300">
        <f>R2</f>
        <v>2022</v>
      </c>
      <c r="U21" s="300"/>
      <c r="V21" s="300"/>
    </row>
    <row r="22" spans="1:22" ht="18.399999999999999" customHeight="1">
      <c r="A22" s="305" t="s">
        <v>17</v>
      </c>
      <c r="B22" s="306"/>
      <c r="C22" s="306"/>
      <c r="D22" s="306"/>
      <c r="E22" s="306"/>
      <c r="F22" s="306"/>
      <c r="G22" s="327"/>
      <c r="H22" s="587">
        <v>473542.59</v>
      </c>
      <c r="I22" s="303">
        <v>373432.17</v>
      </c>
      <c r="J22" s="304">
        <v>697745.74</v>
      </c>
      <c r="K22" s="587">
        <v>449551.92</v>
      </c>
      <c r="L22" s="303">
        <v>373432.17</v>
      </c>
      <c r="M22" s="304">
        <v>697745.74</v>
      </c>
      <c r="N22" s="587">
        <v>402399.22</v>
      </c>
      <c r="O22" s="303">
        <v>373432.17</v>
      </c>
      <c r="P22" s="304">
        <v>697745.74</v>
      </c>
      <c r="Q22" s="587">
        <v>401356.35</v>
      </c>
      <c r="R22" s="303">
        <v>373432.17</v>
      </c>
      <c r="S22" s="304">
        <v>697745.74</v>
      </c>
      <c r="T22" s="587">
        <v>457112.65</v>
      </c>
      <c r="U22" s="303">
        <v>373432.17</v>
      </c>
      <c r="V22" s="304">
        <v>697745.74</v>
      </c>
    </row>
    <row r="23" spans="1:22" ht="18.399999999999999" customHeight="1">
      <c r="A23" s="305" t="s">
        <v>15</v>
      </c>
      <c r="B23" s="306"/>
      <c r="C23" s="306"/>
      <c r="D23" s="306"/>
      <c r="E23" s="306"/>
      <c r="F23" s="306"/>
      <c r="G23" s="327"/>
      <c r="H23" s="588">
        <v>13777426.91</v>
      </c>
      <c r="I23" s="307">
        <v>12728583.199999999</v>
      </c>
      <c r="J23" s="308">
        <v>13240574.68</v>
      </c>
      <c r="K23" s="588">
        <v>12260472.539999999</v>
      </c>
      <c r="L23" s="307">
        <v>12728583.199999999</v>
      </c>
      <c r="M23" s="308">
        <v>13240574.68</v>
      </c>
      <c r="N23" s="588">
        <v>13479506.58</v>
      </c>
      <c r="O23" s="307">
        <v>12728583.199999999</v>
      </c>
      <c r="P23" s="308">
        <v>13240574.68</v>
      </c>
      <c r="Q23" s="588">
        <v>15079375.119999999</v>
      </c>
      <c r="R23" s="307">
        <v>12728583.199999999</v>
      </c>
      <c r="S23" s="308">
        <v>13240574.68</v>
      </c>
      <c r="T23" s="588">
        <v>15556577.17</v>
      </c>
      <c r="U23" s="307">
        <v>12728583.199999999</v>
      </c>
      <c r="V23" s="308">
        <v>13240574.68</v>
      </c>
    </row>
    <row r="24" spans="1:22" ht="18.399999999999999" customHeight="1">
      <c r="A24" s="305" t="s">
        <v>16</v>
      </c>
      <c r="B24" s="306"/>
      <c r="C24" s="306"/>
      <c r="D24" s="306"/>
      <c r="E24" s="306"/>
      <c r="F24" s="306"/>
      <c r="G24" s="327"/>
      <c r="H24" s="588">
        <v>202274.39</v>
      </c>
      <c r="I24" s="307">
        <v>548784.99</v>
      </c>
      <c r="J24" s="308">
        <v>408005.67</v>
      </c>
      <c r="K24" s="588">
        <v>201601.55</v>
      </c>
      <c r="L24" s="307">
        <v>548784.99</v>
      </c>
      <c r="M24" s="308">
        <v>408005.67</v>
      </c>
      <c r="N24" s="588">
        <v>201397.62</v>
      </c>
      <c r="O24" s="307">
        <v>548784.99</v>
      </c>
      <c r="P24" s="308">
        <v>408005.67</v>
      </c>
      <c r="Q24" s="588">
        <v>202454.01</v>
      </c>
      <c r="R24" s="307">
        <v>548784.99</v>
      </c>
      <c r="S24" s="308">
        <v>408005.67</v>
      </c>
      <c r="T24" s="588">
        <v>204315.22</v>
      </c>
      <c r="U24" s="307">
        <v>548784.99</v>
      </c>
      <c r="V24" s="308">
        <v>408005.67</v>
      </c>
    </row>
    <row r="25" spans="1:22" ht="18.399999999999999" customHeight="1" thickBot="1">
      <c r="A25" s="309" t="s">
        <v>3</v>
      </c>
      <c r="B25" s="310"/>
      <c r="C25" s="310"/>
      <c r="D25" s="310"/>
      <c r="E25" s="310"/>
      <c r="F25" s="310"/>
      <c r="G25" s="328"/>
      <c r="H25" s="589">
        <v>0</v>
      </c>
      <c r="I25" s="311">
        <v>0</v>
      </c>
      <c r="J25" s="312">
        <v>0</v>
      </c>
      <c r="K25" s="589">
        <v>0</v>
      </c>
      <c r="L25" s="311">
        <v>0</v>
      </c>
      <c r="M25" s="312">
        <v>0</v>
      </c>
      <c r="N25" s="589">
        <v>0</v>
      </c>
      <c r="O25" s="311">
        <v>0</v>
      </c>
      <c r="P25" s="312">
        <v>0</v>
      </c>
      <c r="Q25" s="589">
        <v>0</v>
      </c>
      <c r="R25" s="311">
        <v>0</v>
      </c>
      <c r="S25" s="312">
        <v>0</v>
      </c>
      <c r="T25" s="589">
        <v>410252.68</v>
      </c>
      <c r="U25" s="311">
        <v>0</v>
      </c>
      <c r="V25" s="312">
        <v>0</v>
      </c>
    </row>
    <row r="26" spans="1:22" ht="18.399999999999999" customHeight="1" thickBot="1">
      <c r="A26" s="283" t="s">
        <v>327</v>
      </c>
      <c r="B26" s="284"/>
      <c r="C26" s="284"/>
      <c r="D26" s="284"/>
      <c r="E26" s="284"/>
      <c r="F26" s="284"/>
      <c r="G26" s="285"/>
      <c r="H26" s="313">
        <f>SUM(H22:H25)</f>
        <v>14453243.890000001</v>
      </c>
      <c r="I26" s="314"/>
      <c r="J26" s="314"/>
      <c r="K26" s="313">
        <f>SUM(K22:K25)</f>
        <v>12911626.01</v>
      </c>
      <c r="L26" s="314"/>
      <c r="M26" s="315"/>
      <c r="N26" s="314">
        <f>SUM(N22:N25)</f>
        <v>14083303.42</v>
      </c>
      <c r="O26" s="314"/>
      <c r="P26" s="314"/>
      <c r="Q26" s="313">
        <f>SUM(Q22:Q25)</f>
        <v>15683185.479999999</v>
      </c>
      <c r="R26" s="314"/>
      <c r="S26" s="315"/>
      <c r="T26" s="313">
        <f>SUM(T22:T25)</f>
        <v>16628257.720000001</v>
      </c>
      <c r="U26" s="314"/>
      <c r="V26" s="315"/>
    </row>
    <row r="27" spans="1:22" ht="18.399999999999999" customHeight="1">
      <c r="A27" s="305" t="s">
        <v>30</v>
      </c>
      <c r="B27" s="306"/>
      <c r="C27" s="306"/>
      <c r="D27" s="306"/>
      <c r="E27" s="306"/>
      <c r="F27" s="306"/>
      <c r="G27" s="327"/>
      <c r="H27" s="590">
        <v>3270237.72</v>
      </c>
      <c r="I27" s="316">
        <v>6001218.2883333303</v>
      </c>
      <c r="J27" s="317">
        <v>5811470.0833333302</v>
      </c>
      <c r="K27" s="590">
        <v>4706288.34</v>
      </c>
      <c r="L27" s="316">
        <v>6001218.2883333303</v>
      </c>
      <c r="M27" s="317">
        <v>5811470.0833333302</v>
      </c>
      <c r="N27" s="590">
        <v>4354173.7699999996</v>
      </c>
      <c r="O27" s="316">
        <v>6001218.2883333303</v>
      </c>
      <c r="P27" s="317">
        <v>5811470.0833333302</v>
      </c>
      <c r="Q27" s="590">
        <v>5131548.6900000004</v>
      </c>
      <c r="R27" s="316">
        <v>6001218.2883333303</v>
      </c>
      <c r="S27" s="317">
        <v>5811470.0833333302</v>
      </c>
      <c r="T27" s="590">
        <v>5926045.46</v>
      </c>
      <c r="U27" s="316">
        <v>6001218.2883333303</v>
      </c>
      <c r="V27" s="317">
        <v>5811470.0833333302</v>
      </c>
    </row>
    <row r="28" spans="1:22" ht="18.399999999999999" customHeight="1" thickBot="1">
      <c r="A28" s="309" t="s">
        <v>3</v>
      </c>
      <c r="B28" s="310"/>
      <c r="C28" s="310"/>
      <c r="D28" s="310"/>
      <c r="E28" s="310"/>
      <c r="F28" s="310"/>
      <c r="G28" s="328"/>
      <c r="H28" s="589">
        <v>0</v>
      </c>
      <c r="I28" s="311">
        <v>0</v>
      </c>
      <c r="J28" s="312">
        <v>0</v>
      </c>
      <c r="K28" s="589">
        <v>0</v>
      </c>
      <c r="L28" s="311">
        <v>0</v>
      </c>
      <c r="M28" s="312">
        <v>0</v>
      </c>
      <c r="N28" s="589">
        <v>0</v>
      </c>
      <c r="O28" s="311">
        <v>0</v>
      </c>
      <c r="P28" s="312">
        <v>0</v>
      </c>
      <c r="Q28" s="589">
        <v>0</v>
      </c>
      <c r="R28" s="311">
        <v>0</v>
      </c>
      <c r="S28" s="312">
        <v>0</v>
      </c>
      <c r="T28" s="589">
        <v>562250</v>
      </c>
      <c r="U28" s="311">
        <v>0</v>
      </c>
      <c r="V28" s="312">
        <v>0</v>
      </c>
    </row>
    <row r="29" spans="1:22" ht="18.399999999999999" customHeight="1" thickBot="1">
      <c r="A29" s="322" t="s">
        <v>328</v>
      </c>
      <c r="B29" s="323"/>
      <c r="C29" s="323"/>
      <c r="D29" s="323"/>
      <c r="E29" s="323"/>
      <c r="F29" s="323"/>
      <c r="G29" s="329"/>
      <c r="H29" s="324">
        <f>SUM(H26:H28)</f>
        <v>17723481.609999999</v>
      </c>
      <c r="I29" s="325"/>
      <c r="J29" s="325"/>
      <c r="K29" s="324">
        <f>SUM(K26:K28)</f>
        <v>17617914.350000001</v>
      </c>
      <c r="L29" s="325"/>
      <c r="M29" s="326"/>
      <c r="N29" s="325">
        <f>SUM(N26:N28)</f>
        <v>18437477.189999998</v>
      </c>
      <c r="O29" s="325"/>
      <c r="P29" s="325"/>
      <c r="Q29" s="324">
        <f>SUM(Q26:Q28)</f>
        <v>20814734.169999998</v>
      </c>
      <c r="R29" s="325"/>
      <c r="S29" s="326"/>
      <c r="T29" s="324">
        <f>SUM(T26:T28)</f>
        <v>23116553.18</v>
      </c>
      <c r="U29" s="325"/>
      <c r="V29" s="326"/>
    </row>
    <row r="30" spans="1:22" ht="16.899999999999999" customHeight="1">
      <c r="A30" s="68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AISEAU-PRESLES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52074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2022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291" t="s">
        <v>303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3" t="str">
        <f>Coordonnées!$H$27</f>
        <v>Compte</v>
      </c>
      <c r="I7" s="293"/>
      <c r="J7" s="293"/>
      <c r="K7" s="293" t="str">
        <f>Coordonnées!$H$27</f>
        <v>Compte</v>
      </c>
      <c r="L7" s="293"/>
      <c r="M7" s="293"/>
      <c r="N7" s="293" t="str">
        <f>Coordonnées!$H$27</f>
        <v>Compte</v>
      </c>
      <c r="O7" s="293"/>
      <c r="P7" s="293"/>
      <c r="Q7" s="293" t="str">
        <f>Coordonnées!$H$27</f>
        <v>Compte</v>
      </c>
      <c r="R7" s="293"/>
      <c r="S7" s="293"/>
      <c r="T7" s="293" t="str">
        <f>Coordonnées!$H$27</f>
        <v>Compte</v>
      </c>
      <c r="U7" s="293"/>
      <c r="V7" s="293"/>
    </row>
    <row r="8" spans="1:22" ht="18.399999999999999" customHeight="1">
      <c r="A8" s="66"/>
      <c r="B8" s="69"/>
      <c r="C8" s="67"/>
      <c r="D8" s="67"/>
      <c r="E8" s="67"/>
      <c r="F8" s="67"/>
      <c r="G8" s="67"/>
      <c r="H8" s="294" t="s">
        <v>301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6"/>
      <c r="V8" s="297"/>
    </row>
    <row r="9" spans="1:22" ht="18.399999999999999" customHeight="1">
      <c r="A9" s="298" t="s">
        <v>2</v>
      </c>
      <c r="B9" s="299"/>
      <c r="C9" s="298"/>
      <c r="D9" s="298"/>
      <c r="E9" s="298"/>
      <c r="F9" s="298"/>
      <c r="G9" s="298"/>
      <c r="H9" s="300">
        <f>K9-1</f>
        <v>2018</v>
      </c>
      <c r="I9" s="300"/>
      <c r="J9" s="300"/>
      <c r="K9" s="300">
        <f>N9-1</f>
        <v>2019</v>
      </c>
      <c r="L9" s="300"/>
      <c r="M9" s="300"/>
      <c r="N9" s="300">
        <f>Q9-1</f>
        <v>2020</v>
      </c>
      <c r="O9" s="300"/>
      <c r="P9" s="300"/>
      <c r="Q9" s="300">
        <f>T9-1</f>
        <v>2021</v>
      </c>
      <c r="R9" s="300"/>
      <c r="S9" s="300"/>
      <c r="T9" s="300">
        <f>R2</f>
        <v>2022</v>
      </c>
      <c r="U9" s="300"/>
      <c r="V9" s="300"/>
    </row>
    <row r="10" spans="1:22" ht="18.399999999999999" customHeight="1">
      <c r="A10" s="301" t="s">
        <v>15</v>
      </c>
      <c r="B10" s="302"/>
      <c r="C10" s="302"/>
      <c r="D10" s="302"/>
      <c r="E10" s="302"/>
      <c r="F10" s="302"/>
      <c r="G10" s="302"/>
      <c r="H10" s="587">
        <v>47358.23</v>
      </c>
      <c r="I10" s="303">
        <v>5512664.2599999998</v>
      </c>
      <c r="J10" s="304">
        <v>5512664.2599999998</v>
      </c>
      <c r="K10" s="587">
        <v>78363.3</v>
      </c>
      <c r="L10" s="303">
        <v>5512664.2599999998</v>
      </c>
      <c r="M10" s="304">
        <v>5512664.2599999998</v>
      </c>
      <c r="N10" s="587">
        <v>23129.13</v>
      </c>
      <c r="O10" s="303">
        <v>5512664.2599999998</v>
      </c>
      <c r="P10" s="304">
        <v>5512664.2599999998</v>
      </c>
      <c r="Q10" s="587">
        <v>101950</v>
      </c>
      <c r="R10" s="303">
        <v>5512664.2599999998</v>
      </c>
      <c r="S10" s="304">
        <v>5512664.2599999998</v>
      </c>
      <c r="T10" s="587">
        <v>427632.23</v>
      </c>
      <c r="U10" s="303">
        <v>5512664.2599999998</v>
      </c>
      <c r="V10" s="304">
        <v>5512664.2599999998</v>
      </c>
    </row>
    <row r="11" spans="1:22" ht="18.399999999999999" customHeight="1">
      <c r="A11" s="305" t="s">
        <v>304</v>
      </c>
      <c r="B11" s="306"/>
      <c r="C11" s="306"/>
      <c r="D11" s="306"/>
      <c r="E11" s="306"/>
      <c r="F11" s="306"/>
      <c r="G11" s="306"/>
      <c r="H11" s="588">
        <v>2496125.2400000002</v>
      </c>
      <c r="I11" s="307">
        <v>2726342.74</v>
      </c>
      <c r="J11" s="308">
        <v>2726342.74</v>
      </c>
      <c r="K11" s="588">
        <v>1385094.8</v>
      </c>
      <c r="L11" s="307">
        <v>2726342.74</v>
      </c>
      <c r="M11" s="308">
        <v>2726342.74</v>
      </c>
      <c r="N11" s="588">
        <v>1586271.32</v>
      </c>
      <c r="O11" s="307">
        <v>2726342.74</v>
      </c>
      <c r="P11" s="308">
        <v>2726342.74</v>
      </c>
      <c r="Q11" s="588">
        <v>4455251.49</v>
      </c>
      <c r="R11" s="307">
        <v>2726342.74</v>
      </c>
      <c r="S11" s="308">
        <v>2726342.74</v>
      </c>
      <c r="T11" s="588">
        <v>1962533.88</v>
      </c>
      <c r="U11" s="307">
        <v>2726342.74</v>
      </c>
      <c r="V11" s="308">
        <v>2726342.74</v>
      </c>
    </row>
    <row r="12" spans="1:22" ht="18.399999999999999" customHeight="1">
      <c r="A12" s="305" t="s">
        <v>16</v>
      </c>
      <c r="B12" s="306"/>
      <c r="C12" s="306"/>
      <c r="D12" s="306"/>
      <c r="E12" s="306"/>
      <c r="F12" s="306"/>
      <c r="G12" s="306"/>
      <c r="H12" s="588">
        <v>38772</v>
      </c>
      <c r="I12" s="307">
        <v>4264832.04</v>
      </c>
      <c r="J12" s="308">
        <v>4264832.04</v>
      </c>
      <c r="K12" s="588">
        <v>39335</v>
      </c>
      <c r="L12" s="307">
        <v>4264832.04</v>
      </c>
      <c r="M12" s="308">
        <v>4264832.04</v>
      </c>
      <c r="N12" s="588">
        <v>40213.519999999997</v>
      </c>
      <c r="O12" s="307">
        <v>4264832.04</v>
      </c>
      <c r="P12" s="308">
        <v>4264832.04</v>
      </c>
      <c r="Q12" s="588">
        <v>56695.45</v>
      </c>
      <c r="R12" s="307">
        <v>4264832.04</v>
      </c>
      <c r="S12" s="308">
        <v>4264832.04</v>
      </c>
      <c r="T12" s="588">
        <v>50750.14</v>
      </c>
      <c r="U12" s="307">
        <v>4264832.04</v>
      </c>
      <c r="V12" s="308">
        <v>4264832.04</v>
      </c>
    </row>
    <row r="13" spans="1:22" ht="18.399999999999999" customHeight="1">
      <c r="A13" s="305" t="s">
        <v>3</v>
      </c>
      <c r="B13" s="306"/>
      <c r="C13" s="306"/>
      <c r="D13" s="306"/>
      <c r="E13" s="306"/>
      <c r="F13" s="306"/>
      <c r="G13" s="306"/>
      <c r="H13" s="588">
        <v>0</v>
      </c>
      <c r="I13" s="307">
        <v>41563.69</v>
      </c>
      <c r="J13" s="308">
        <v>41563.69</v>
      </c>
      <c r="K13" s="588">
        <v>0</v>
      </c>
      <c r="L13" s="307">
        <v>41563.69</v>
      </c>
      <c r="M13" s="308">
        <v>41563.69</v>
      </c>
      <c r="N13" s="588">
        <v>0</v>
      </c>
      <c r="O13" s="307">
        <v>41563.69</v>
      </c>
      <c r="P13" s="308">
        <v>41563.69</v>
      </c>
      <c r="Q13" s="588">
        <v>0</v>
      </c>
      <c r="R13" s="307">
        <v>41563.69</v>
      </c>
      <c r="S13" s="308">
        <v>41563.69</v>
      </c>
      <c r="T13" s="588">
        <v>0</v>
      </c>
      <c r="U13" s="307">
        <v>41563.69</v>
      </c>
      <c r="V13" s="308">
        <v>41563.69</v>
      </c>
    </row>
    <row r="14" spans="1:22" ht="18.399999999999999" customHeight="1" thickBot="1">
      <c r="A14" s="309"/>
      <c r="B14" s="310"/>
      <c r="C14" s="310"/>
      <c r="D14" s="310"/>
      <c r="E14" s="310"/>
      <c r="F14" s="310"/>
      <c r="G14" s="310"/>
      <c r="H14" s="589">
        <v>0</v>
      </c>
      <c r="I14" s="311">
        <v>0</v>
      </c>
      <c r="J14" s="312">
        <v>0</v>
      </c>
      <c r="K14" s="589">
        <v>0</v>
      </c>
      <c r="L14" s="311">
        <v>0</v>
      </c>
      <c r="M14" s="312">
        <v>0</v>
      </c>
      <c r="N14" s="589">
        <v>0</v>
      </c>
      <c r="O14" s="311">
        <v>0</v>
      </c>
      <c r="P14" s="312">
        <v>0</v>
      </c>
      <c r="Q14" s="589">
        <v>0</v>
      </c>
      <c r="R14" s="311">
        <v>0</v>
      </c>
      <c r="S14" s="312">
        <v>0</v>
      </c>
      <c r="T14" s="589">
        <v>0</v>
      </c>
      <c r="U14" s="311">
        <v>0</v>
      </c>
      <c r="V14" s="312">
        <v>0</v>
      </c>
    </row>
    <row r="15" spans="1:22" ht="18.399999999999999" customHeight="1" thickBot="1">
      <c r="A15" s="283" t="s">
        <v>327</v>
      </c>
      <c r="B15" s="284"/>
      <c r="C15" s="284"/>
      <c r="D15" s="284"/>
      <c r="E15" s="284"/>
      <c r="F15" s="284"/>
      <c r="G15" s="284"/>
      <c r="H15" s="313">
        <f>SUM(H10:H14)</f>
        <v>2582255.4700000002</v>
      </c>
      <c r="I15" s="314"/>
      <c r="J15" s="315"/>
      <c r="K15" s="314">
        <f>SUM(K10:K14)</f>
        <v>1502793.1</v>
      </c>
      <c r="L15" s="314"/>
      <c r="M15" s="314"/>
      <c r="N15" s="313">
        <f>SUM(N10:N14)</f>
        <v>1649613.97</v>
      </c>
      <c r="O15" s="314"/>
      <c r="P15" s="315"/>
      <c r="Q15" s="314">
        <f>SUM(Q10:Q14)</f>
        <v>4613896.9400000004</v>
      </c>
      <c r="R15" s="314"/>
      <c r="S15" s="315"/>
      <c r="T15" s="314">
        <f>SUM(T10:T14)</f>
        <v>2440916.25</v>
      </c>
      <c r="U15" s="314"/>
      <c r="V15" s="315"/>
    </row>
    <row r="16" spans="1:22" ht="18.399999999999999" customHeight="1">
      <c r="A16" s="305" t="s">
        <v>30</v>
      </c>
      <c r="B16" s="306"/>
      <c r="C16" s="306"/>
      <c r="D16" s="306"/>
      <c r="E16" s="306"/>
      <c r="F16" s="306"/>
      <c r="G16" s="306"/>
      <c r="H16" s="590">
        <v>6454826.9400000004</v>
      </c>
      <c r="I16" s="316">
        <v>1521059.02</v>
      </c>
      <c r="J16" s="317">
        <v>2351270.66</v>
      </c>
      <c r="K16" s="590">
        <v>5509005.8200000003</v>
      </c>
      <c r="L16" s="316">
        <v>1659060.83</v>
      </c>
      <c r="M16" s="317">
        <v>1521059.02</v>
      </c>
      <c r="N16" s="590">
        <v>4904522.5999999996</v>
      </c>
      <c r="O16" s="316">
        <v>2230351.92</v>
      </c>
      <c r="P16" s="317">
        <v>1659060.83</v>
      </c>
      <c r="Q16" s="590">
        <v>5890182.8700000001</v>
      </c>
      <c r="R16" s="316">
        <v>2351270.66</v>
      </c>
      <c r="S16" s="317">
        <v>2230351.92</v>
      </c>
      <c r="T16" s="590">
        <v>7614439.0199999996</v>
      </c>
      <c r="U16" s="316">
        <v>2351270.66</v>
      </c>
      <c r="V16" s="317">
        <v>2230351.92</v>
      </c>
    </row>
    <row r="17" spans="1:22" ht="18.399999999999999" customHeight="1" thickBot="1">
      <c r="A17" s="309" t="s">
        <v>3</v>
      </c>
      <c r="B17" s="310"/>
      <c r="C17" s="310"/>
      <c r="D17" s="310"/>
      <c r="E17" s="310"/>
      <c r="F17" s="310"/>
      <c r="G17" s="310"/>
      <c r="H17" s="589">
        <v>405177.31</v>
      </c>
      <c r="I17" s="311">
        <v>1192323.53</v>
      </c>
      <c r="J17" s="312">
        <v>824300.6</v>
      </c>
      <c r="K17" s="589">
        <v>1148221.1499999999</v>
      </c>
      <c r="L17" s="311">
        <v>4295659.8600000003</v>
      </c>
      <c r="M17" s="312">
        <v>1192323.53</v>
      </c>
      <c r="N17" s="589">
        <v>183848.91</v>
      </c>
      <c r="O17" s="311">
        <v>1045347.08</v>
      </c>
      <c r="P17" s="312">
        <v>4295659.8600000003</v>
      </c>
      <c r="Q17" s="589">
        <v>624212.80000000005</v>
      </c>
      <c r="R17" s="311">
        <v>824300.6</v>
      </c>
      <c r="S17" s="312">
        <v>1045347.08</v>
      </c>
      <c r="T17" s="589">
        <v>2597582.48</v>
      </c>
      <c r="U17" s="311">
        <v>824300.6</v>
      </c>
      <c r="V17" s="312">
        <v>1045347.08</v>
      </c>
    </row>
    <row r="18" spans="1:22" ht="18.399999999999999" customHeight="1" thickBot="1">
      <c r="A18" s="322" t="s">
        <v>328</v>
      </c>
      <c r="B18" s="323"/>
      <c r="C18" s="323"/>
      <c r="D18" s="323"/>
      <c r="E18" s="323"/>
      <c r="F18" s="323"/>
      <c r="G18" s="323"/>
      <c r="H18" s="324">
        <f>SUM(H15:H17)</f>
        <v>9442259.7200000007</v>
      </c>
      <c r="I18" s="325"/>
      <c r="J18" s="326"/>
      <c r="K18" s="325">
        <f>SUM(K15:K17)</f>
        <v>8160020.0700000003</v>
      </c>
      <c r="L18" s="325"/>
      <c r="M18" s="325"/>
      <c r="N18" s="324">
        <f>SUM(N15:N17)</f>
        <v>6737985.4799999995</v>
      </c>
      <c r="O18" s="325"/>
      <c r="P18" s="326"/>
      <c r="Q18" s="324">
        <f>SUM(Q15:Q17)</f>
        <v>11128292.610000001</v>
      </c>
      <c r="R18" s="325"/>
      <c r="S18" s="326"/>
      <c r="T18" s="324">
        <f>SUM(T15:T17)</f>
        <v>12652937.75</v>
      </c>
      <c r="U18" s="325"/>
      <c r="V18" s="326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18" t="s">
        <v>302</v>
      </c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320"/>
      <c r="V20" s="321"/>
    </row>
    <row r="21" spans="1:22" ht="18.399999999999999" customHeight="1">
      <c r="A21" s="298" t="s">
        <v>2</v>
      </c>
      <c r="B21" s="298"/>
      <c r="C21" s="298"/>
      <c r="D21" s="298"/>
      <c r="E21" s="298"/>
      <c r="F21" s="298"/>
      <c r="G21" s="298"/>
      <c r="H21" s="300">
        <f>K21-1</f>
        <v>2018</v>
      </c>
      <c r="I21" s="300"/>
      <c r="J21" s="300"/>
      <c r="K21" s="300">
        <f>N21-1</f>
        <v>2019</v>
      </c>
      <c r="L21" s="300"/>
      <c r="M21" s="300"/>
      <c r="N21" s="300">
        <f>Q21-1</f>
        <v>2020</v>
      </c>
      <c r="O21" s="300"/>
      <c r="P21" s="300"/>
      <c r="Q21" s="300">
        <f>T21-1</f>
        <v>2021</v>
      </c>
      <c r="R21" s="300"/>
      <c r="S21" s="300"/>
      <c r="T21" s="300">
        <f>R2</f>
        <v>2022</v>
      </c>
      <c r="U21" s="300"/>
      <c r="V21" s="300"/>
    </row>
    <row r="22" spans="1:22" ht="18.399999999999999" customHeight="1">
      <c r="A22" s="301" t="s">
        <v>15</v>
      </c>
      <c r="B22" s="302"/>
      <c r="C22" s="302"/>
      <c r="D22" s="302"/>
      <c r="E22" s="302"/>
      <c r="F22" s="302"/>
      <c r="G22" s="302"/>
      <c r="H22" s="587">
        <v>478848.01</v>
      </c>
      <c r="I22" s="303">
        <v>373432.17</v>
      </c>
      <c r="J22" s="304">
        <v>697745.74</v>
      </c>
      <c r="K22" s="587">
        <v>681933.96</v>
      </c>
      <c r="L22" s="303">
        <v>365967.42</v>
      </c>
      <c r="M22" s="304">
        <v>373432.17</v>
      </c>
      <c r="N22" s="587">
        <v>215389.31</v>
      </c>
      <c r="O22" s="303">
        <v>414709.37</v>
      </c>
      <c r="P22" s="304">
        <v>365967.42</v>
      </c>
      <c r="Q22" s="587">
        <v>324247.26</v>
      </c>
      <c r="R22" s="303">
        <v>697745.74</v>
      </c>
      <c r="S22" s="304">
        <v>414709.37</v>
      </c>
      <c r="T22" s="587">
        <v>868725.03</v>
      </c>
      <c r="U22" s="303">
        <v>557211.56000000006</v>
      </c>
      <c r="V22" s="304">
        <v>577850.16</v>
      </c>
    </row>
    <row r="23" spans="1:22" ht="18.399999999999999" customHeight="1">
      <c r="A23" s="305" t="s">
        <v>304</v>
      </c>
      <c r="B23" s="306"/>
      <c r="C23" s="306"/>
      <c r="D23" s="306"/>
      <c r="E23" s="306"/>
      <c r="F23" s="306"/>
      <c r="G23" s="306"/>
      <c r="H23" s="588">
        <v>0</v>
      </c>
      <c r="I23" s="307">
        <v>12728583.199999999</v>
      </c>
      <c r="J23" s="308">
        <v>13240574.68</v>
      </c>
      <c r="K23" s="588">
        <v>0</v>
      </c>
      <c r="L23" s="307">
        <v>12120371.99</v>
      </c>
      <c r="M23" s="308">
        <v>12728583.199999999</v>
      </c>
      <c r="N23" s="588">
        <v>101</v>
      </c>
      <c r="O23" s="307">
        <v>12941517.73</v>
      </c>
      <c r="P23" s="308">
        <v>12120371.99</v>
      </c>
      <c r="Q23" s="588">
        <v>0</v>
      </c>
      <c r="R23" s="307">
        <v>13240574.68</v>
      </c>
      <c r="S23" s="308">
        <v>12941517.73</v>
      </c>
      <c r="T23" s="588">
        <v>0</v>
      </c>
      <c r="U23" s="307">
        <v>13289626.9983333</v>
      </c>
      <c r="V23" s="308">
        <v>13396094.2633333</v>
      </c>
    </row>
    <row r="24" spans="1:22" ht="18.399999999999999" customHeight="1">
      <c r="A24" s="305" t="s">
        <v>16</v>
      </c>
      <c r="B24" s="306"/>
      <c r="C24" s="306"/>
      <c r="D24" s="306"/>
      <c r="E24" s="306"/>
      <c r="F24" s="306"/>
      <c r="G24" s="306"/>
      <c r="H24" s="588">
        <v>379090.89</v>
      </c>
      <c r="I24" s="307">
        <v>548784.99</v>
      </c>
      <c r="J24" s="308">
        <v>408005.67</v>
      </c>
      <c r="K24" s="588">
        <v>1329812.6399999999</v>
      </c>
      <c r="L24" s="307">
        <v>536819.05000000005</v>
      </c>
      <c r="M24" s="308">
        <v>548784.99</v>
      </c>
      <c r="N24" s="588">
        <v>514307.28</v>
      </c>
      <c r="O24" s="307">
        <v>344975.81</v>
      </c>
      <c r="P24" s="308">
        <v>536819.05000000005</v>
      </c>
      <c r="Q24" s="588">
        <v>338159.35999999999</v>
      </c>
      <c r="R24" s="307">
        <v>408005.67</v>
      </c>
      <c r="S24" s="308">
        <v>344975.81</v>
      </c>
      <c r="T24" s="588">
        <v>2130818.12</v>
      </c>
      <c r="U24" s="307">
        <v>128208.38666666699</v>
      </c>
      <c r="V24" s="308">
        <v>26303.796666666702</v>
      </c>
    </row>
    <row r="25" spans="1:22" ht="18.399999999999999" customHeight="1" thickBot="1">
      <c r="A25" s="305" t="s">
        <v>3</v>
      </c>
      <c r="B25" s="306"/>
      <c r="C25" s="306"/>
      <c r="D25" s="306"/>
      <c r="E25" s="306"/>
      <c r="F25" s="306"/>
      <c r="G25" s="306"/>
      <c r="H25" s="589">
        <v>0</v>
      </c>
      <c r="I25" s="311">
        <v>0</v>
      </c>
      <c r="J25" s="312">
        <v>0</v>
      </c>
      <c r="K25" s="589">
        <v>0</v>
      </c>
      <c r="L25" s="311">
        <v>0</v>
      </c>
      <c r="M25" s="312">
        <v>0</v>
      </c>
      <c r="N25" s="589">
        <v>0</v>
      </c>
      <c r="O25" s="311">
        <v>0</v>
      </c>
      <c r="P25" s="312">
        <v>0</v>
      </c>
      <c r="Q25" s="589">
        <v>0</v>
      </c>
      <c r="R25" s="311">
        <v>0</v>
      </c>
      <c r="S25" s="312">
        <v>0</v>
      </c>
      <c r="T25" s="589">
        <v>0</v>
      </c>
      <c r="U25" s="311">
        <v>0</v>
      </c>
      <c r="V25" s="312">
        <v>0</v>
      </c>
    </row>
    <row r="26" spans="1:22" ht="18.399999999999999" customHeight="1" thickBot="1">
      <c r="A26" s="283" t="s">
        <v>327</v>
      </c>
      <c r="B26" s="284"/>
      <c r="C26" s="284"/>
      <c r="D26" s="284"/>
      <c r="E26" s="284"/>
      <c r="F26" s="284"/>
      <c r="G26" s="285"/>
      <c r="H26" s="313">
        <f>SUM(H22:H25)</f>
        <v>857938.9</v>
      </c>
      <c r="I26" s="314"/>
      <c r="J26" s="314"/>
      <c r="K26" s="313">
        <f>SUM(K22:K25)</f>
        <v>2011746.5999999999</v>
      </c>
      <c r="L26" s="314"/>
      <c r="M26" s="315"/>
      <c r="N26" s="314">
        <f>SUM(N22:N25)</f>
        <v>729797.59000000008</v>
      </c>
      <c r="O26" s="314"/>
      <c r="P26" s="314"/>
      <c r="Q26" s="313">
        <f>SUM(Q22:Q25)</f>
        <v>662406.62</v>
      </c>
      <c r="R26" s="314"/>
      <c r="S26" s="315"/>
      <c r="T26" s="313">
        <f>SUM(T22:T25)</f>
        <v>2999543.1500000004</v>
      </c>
      <c r="U26" s="314"/>
      <c r="V26" s="315"/>
    </row>
    <row r="27" spans="1:22" ht="18.399999999999999" customHeight="1">
      <c r="A27" s="305" t="s">
        <v>30</v>
      </c>
      <c r="B27" s="306"/>
      <c r="C27" s="306"/>
      <c r="D27" s="306"/>
      <c r="E27" s="306"/>
      <c r="F27" s="306"/>
      <c r="G27" s="327"/>
      <c r="H27" s="590">
        <v>9656753.5800000001</v>
      </c>
      <c r="I27" s="316"/>
      <c r="J27" s="317"/>
      <c r="K27" s="590">
        <v>8830767.4800000004</v>
      </c>
      <c r="L27" s="316">
        <v>10122961.629999999</v>
      </c>
      <c r="M27" s="317">
        <v>6628334.5600000005</v>
      </c>
      <c r="N27" s="590">
        <v>8928973.8699999992</v>
      </c>
      <c r="O27" s="316">
        <v>6248838.1500000004</v>
      </c>
      <c r="P27" s="317">
        <v>10122961.629999999</v>
      </c>
      <c r="Q27" s="590">
        <v>9434343.2799999993</v>
      </c>
      <c r="R27" s="316">
        <v>6834216</v>
      </c>
      <c r="S27" s="317">
        <v>6248838.1500000004</v>
      </c>
      <c r="T27" s="590">
        <v>10593468.859999999</v>
      </c>
      <c r="U27" s="316">
        <v>6001218.2883333303</v>
      </c>
      <c r="V27" s="317">
        <v>5811470.0833333302</v>
      </c>
    </row>
    <row r="28" spans="1:22" ht="18.399999999999999" customHeight="1" thickBot="1">
      <c r="A28" s="309" t="s">
        <v>3</v>
      </c>
      <c r="B28" s="310"/>
      <c r="C28" s="310"/>
      <c r="D28" s="310"/>
      <c r="E28" s="310"/>
      <c r="F28" s="310"/>
      <c r="G28" s="328"/>
      <c r="H28" s="589">
        <v>597439.93999999994</v>
      </c>
      <c r="I28" s="311">
        <v>0</v>
      </c>
      <c r="J28" s="312">
        <v>0</v>
      </c>
      <c r="K28" s="589">
        <v>78774.2</v>
      </c>
      <c r="L28" s="311">
        <v>0</v>
      </c>
      <c r="M28" s="312">
        <v>0</v>
      </c>
      <c r="N28" s="589">
        <v>54309.120000000003</v>
      </c>
      <c r="O28" s="311">
        <v>0</v>
      </c>
      <c r="P28" s="312">
        <v>0</v>
      </c>
      <c r="Q28" s="589">
        <v>1499095.73</v>
      </c>
      <c r="R28" s="311">
        <v>0</v>
      </c>
      <c r="S28" s="312">
        <v>0</v>
      </c>
      <c r="T28" s="589">
        <v>1470092.29</v>
      </c>
      <c r="U28" s="311">
        <v>0</v>
      </c>
      <c r="V28" s="312">
        <v>0</v>
      </c>
    </row>
    <row r="29" spans="1:22" ht="18.399999999999999" customHeight="1" thickBot="1">
      <c r="A29" s="322" t="s">
        <v>328</v>
      </c>
      <c r="B29" s="323"/>
      <c r="C29" s="323"/>
      <c r="D29" s="323"/>
      <c r="E29" s="323"/>
      <c r="F29" s="323"/>
      <c r="G29" s="329"/>
      <c r="H29" s="324">
        <f>SUM(H26:H28)</f>
        <v>11112132.42</v>
      </c>
      <c r="I29" s="325"/>
      <c r="J29" s="325"/>
      <c r="K29" s="324">
        <f>SUM(K26:K28)</f>
        <v>10921288.279999999</v>
      </c>
      <c r="L29" s="325"/>
      <c r="M29" s="326"/>
      <c r="N29" s="325">
        <f>SUM(N26:N28)</f>
        <v>9713080.5799999982</v>
      </c>
      <c r="O29" s="325"/>
      <c r="P29" s="325"/>
      <c r="Q29" s="324">
        <f>SUM(Q26:Q28)</f>
        <v>11595845.629999999</v>
      </c>
      <c r="R29" s="325"/>
      <c r="S29" s="326"/>
      <c r="T29" s="324">
        <f>SUM(T26:T28)</f>
        <v>15063104.300000001</v>
      </c>
      <c r="U29" s="325"/>
      <c r="V29" s="326"/>
    </row>
    <row r="30" spans="1:22" ht="16.899999999999999" customHeight="1">
      <c r="A30" s="66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AISEAU-PRESLES</v>
      </c>
      <c r="H1" s="269"/>
      <c r="I1" s="158" t="s">
        <v>296</v>
      </c>
      <c r="J1" s="178">
        <f>Coordonnées!R1</f>
        <v>52074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39" t="s">
        <v>329</v>
      </c>
      <c r="F5" s="340"/>
      <c r="G5" s="340"/>
      <c r="H5" s="340"/>
      <c r="I5" s="340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1" t="s">
        <v>38</v>
      </c>
      <c r="B8" s="342"/>
      <c r="C8" s="342"/>
      <c r="D8" s="343"/>
      <c r="E8" s="591">
        <v>175458.85</v>
      </c>
      <c r="F8" s="591">
        <v>162046.91</v>
      </c>
      <c r="G8" s="591">
        <v>201008.16</v>
      </c>
      <c r="H8" s="591">
        <v>285076.53000000003</v>
      </c>
      <c r="I8" s="591">
        <v>2052022.59</v>
      </c>
    </row>
    <row r="9" spans="1:10" ht="30" customHeight="1">
      <c r="A9" s="330" t="s">
        <v>19</v>
      </c>
      <c r="B9" s="331"/>
      <c r="C9" s="331"/>
      <c r="D9" s="332"/>
      <c r="E9" s="591">
        <v>3349270.9</v>
      </c>
      <c r="F9" s="591">
        <v>3416690.35</v>
      </c>
      <c r="G9" s="591">
        <v>3231485.28</v>
      </c>
      <c r="H9" s="591">
        <v>3581834.04</v>
      </c>
      <c r="I9" s="591">
        <v>4209274.78</v>
      </c>
    </row>
    <row r="10" spans="1:10" ht="30" customHeight="1">
      <c r="A10" s="330" t="s">
        <v>20</v>
      </c>
      <c r="B10" s="331"/>
      <c r="C10" s="331"/>
      <c r="D10" s="332"/>
      <c r="E10" s="591">
        <v>2121558.9</v>
      </c>
      <c r="F10" s="591">
        <v>2117273.9500000002</v>
      </c>
      <c r="G10" s="591">
        <v>2006107.51</v>
      </c>
      <c r="H10" s="591">
        <v>1911639.73</v>
      </c>
      <c r="I10" s="591">
        <v>1854075.22</v>
      </c>
    </row>
    <row r="11" spans="1:10" ht="30" customHeight="1">
      <c r="A11" s="330" t="s">
        <v>21</v>
      </c>
      <c r="B11" s="331"/>
      <c r="C11" s="331"/>
      <c r="D11" s="332"/>
      <c r="E11" s="591">
        <v>2253821.4500000002</v>
      </c>
      <c r="F11" s="591">
        <v>2332210.4300000002</v>
      </c>
      <c r="G11" s="591">
        <v>2174386.87</v>
      </c>
      <c r="H11" s="591">
        <v>2344112.15</v>
      </c>
      <c r="I11" s="591">
        <v>2635300.38</v>
      </c>
    </row>
    <row r="12" spans="1:10" ht="30" customHeight="1">
      <c r="A12" s="330" t="s">
        <v>29</v>
      </c>
      <c r="B12" s="331"/>
      <c r="C12" s="331"/>
      <c r="D12" s="332"/>
      <c r="E12" s="591">
        <v>86080.31</v>
      </c>
      <c r="F12" s="591">
        <v>86638.99</v>
      </c>
      <c r="G12" s="591">
        <v>85993.63</v>
      </c>
      <c r="H12" s="591">
        <v>86437.11</v>
      </c>
      <c r="I12" s="591">
        <v>89178.55</v>
      </c>
    </row>
    <row r="13" spans="1:10" ht="30" customHeight="1">
      <c r="A13" s="330" t="s">
        <v>22</v>
      </c>
      <c r="B13" s="331"/>
      <c r="C13" s="331"/>
      <c r="D13" s="332"/>
      <c r="E13" s="591">
        <v>0</v>
      </c>
      <c r="F13" s="591">
        <v>0</v>
      </c>
      <c r="G13" s="591">
        <v>0</v>
      </c>
      <c r="H13" s="591">
        <v>0</v>
      </c>
      <c r="I13" s="591">
        <v>9600</v>
      </c>
    </row>
    <row r="14" spans="1:10" ht="30" customHeight="1">
      <c r="A14" s="330" t="s">
        <v>23</v>
      </c>
      <c r="B14" s="331"/>
      <c r="C14" s="331"/>
      <c r="D14" s="332"/>
      <c r="E14" s="591">
        <v>682733.88</v>
      </c>
      <c r="F14" s="591">
        <v>756404.78</v>
      </c>
      <c r="G14" s="591">
        <v>772510.12</v>
      </c>
      <c r="H14" s="591">
        <v>713034.06</v>
      </c>
      <c r="I14" s="591">
        <v>777573.58</v>
      </c>
    </row>
    <row r="15" spans="1:10" ht="30" customHeight="1">
      <c r="A15" s="330" t="s">
        <v>24</v>
      </c>
      <c r="B15" s="331"/>
      <c r="C15" s="331"/>
      <c r="D15" s="332"/>
      <c r="E15" s="591">
        <v>669985.86</v>
      </c>
      <c r="F15" s="591">
        <v>678992.79</v>
      </c>
      <c r="G15" s="591">
        <v>691135.13</v>
      </c>
      <c r="H15" s="591">
        <v>838276.5</v>
      </c>
      <c r="I15" s="591">
        <v>797618.96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5395</v>
      </c>
    </row>
    <row r="17" spans="1:9" ht="30" customHeight="1">
      <c r="A17" s="330" t="s">
        <v>34</v>
      </c>
      <c r="B17" s="331"/>
      <c r="C17" s="331"/>
      <c r="D17" s="332"/>
      <c r="E17" s="591">
        <v>154011.18</v>
      </c>
      <c r="F17" s="591">
        <v>153647.84</v>
      </c>
      <c r="G17" s="591">
        <v>142313.89000000001</v>
      </c>
      <c r="H17" s="591">
        <v>152110.75</v>
      </c>
      <c r="I17" s="591">
        <v>191170.41</v>
      </c>
    </row>
    <row r="18" spans="1:9" ht="30" customHeight="1">
      <c r="A18" s="330" t="s">
        <v>25</v>
      </c>
      <c r="B18" s="331"/>
      <c r="C18" s="331"/>
      <c r="D18" s="332"/>
      <c r="E18" s="591">
        <v>1953202.4</v>
      </c>
      <c r="F18" s="591">
        <v>2085974.97</v>
      </c>
      <c r="G18" s="591">
        <v>2154667.56</v>
      </c>
      <c r="H18" s="591">
        <v>2540951.85</v>
      </c>
      <c r="I18" s="591">
        <v>2579304.39</v>
      </c>
    </row>
    <row r="19" spans="1:9" ht="30" customHeight="1">
      <c r="A19" s="333" t="s">
        <v>26</v>
      </c>
      <c r="B19" s="334"/>
      <c r="C19" s="334"/>
      <c r="D19" s="335"/>
      <c r="E19" s="591">
        <v>1545548.5</v>
      </c>
      <c r="F19" s="591">
        <v>1597555.09</v>
      </c>
      <c r="G19" s="591">
        <v>1700629.83</v>
      </c>
      <c r="H19" s="591">
        <v>1838150.58</v>
      </c>
      <c r="I19" s="591">
        <v>1703607.07</v>
      </c>
    </row>
    <row r="20" spans="1:9" ht="30" customHeight="1">
      <c r="A20" s="330" t="s">
        <v>27</v>
      </c>
      <c r="B20" s="331"/>
      <c r="C20" s="331"/>
      <c r="D20" s="332"/>
      <c r="E20" s="591">
        <v>5485.22</v>
      </c>
      <c r="F20" s="591">
        <v>5371.5</v>
      </c>
      <c r="G20" s="591">
        <v>5500</v>
      </c>
      <c r="H20" s="591">
        <v>9023</v>
      </c>
      <c r="I20" s="591">
        <v>5432</v>
      </c>
    </row>
    <row r="21" spans="1:9" ht="30" customHeight="1">
      <c r="A21" s="336" t="s">
        <v>28</v>
      </c>
      <c r="B21" s="337"/>
      <c r="C21" s="337"/>
      <c r="D21" s="338"/>
      <c r="E21" s="591">
        <v>215880.79</v>
      </c>
      <c r="F21" s="591">
        <v>210707.69</v>
      </c>
      <c r="G21" s="591">
        <v>221896.68</v>
      </c>
      <c r="H21" s="591">
        <v>227255.37</v>
      </c>
      <c r="I21" s="591">
        <v>252323.51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AISEAU-PRESLES</v>
      </c>
      <c r="H1" s="269"/>
      <c r="I1" s="158" t="s">
        <v>296</v>
      </c>
      <c r="J1" s="178">
        <f>Coordonnées!R1</f>
        <v>52074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46" t="s">
        <v>330</v>
      </c>
      <c r="F5" s="347"/>
      <c r="G5" s="347"/>
      <c r="H5" s="347"/>
      <c r="I5" s="347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1" t="s">
        <v>38</v>
      </c>
      <c r="B8" s="342"/>
      <c r="C8" s="342"/>
      <c r="D8" s="343"/>
      <c r="E8" s="591">
        <v>12276667.119999999</v>
      </c>
      <c r="F8" s="591">
        <v>10811239.199999999</v>
      </c>
      <c r="G8" s="591">
        <v>11989593.34</v>
      </c>
      <c r="H8" s="591">
        <v>12145870.560000001</v>
      </c>
      <c r="I8" s="591">
        <v>15471813</v>
      </c>
    </row>
    <row r="9" spans="1:10" ht="30" customHeight="1">
      <c r="A9" s="330" t="s">
        <v>19</v>
      </c>
      <c r="B9" s="331"/>
      <c r="C9" s="331"/>
      <c r="D9" s="332"/>
      <c r="E9" s="591">
        <v>625336.74</v>
      </c>
      <c r="F9" s="591">
        <v>611715.52</v>
      </c>
      <c r="G9" s="591">
        <v>587610.18000000005</v>
      </c>
      <c r="H9" s="591">
        <v>1151053.57</v>
      </c>
      <c r="I9" s="591">
        <v>252827.1</v>
      </c>
    </row>
    <row r="10" spans="1:10" ht="30" customHeight="1">
      <c r="A10" s="330" t="s">
        <v>20</v>
      </c>
      <c r="B10" s="331"/>
      <c r="C10" s="331"/>
      <c r="D10" s="332"/>
      <c r="E10" s="591">
        <v>39994.269999999997</v>
      </c>
      <c r="F10" s="591">
        <v>35585.870000000003</v>
      </c>
      <c r="G10" s="591">
        <v>36008.17</v>
      </c>
      <c r="H10" s="591">
        <v>0</v>
      </c>
      <c r="I10" s="591">
        <v>0</v>
      </c>
    </row>
    <row r="11" spans="1:10" ht="30" customHeight="1">
      <c r="A11" s="330" t="s">
        <v>21</v>
      </c>
      <c r="B11" s="331"/>
      <c r="C11" s="331"/>
      <c r="D11" s="332"/>
      <c r="E11" s="591">
        <v>113732.27</v>
      </c>
      <c r="F11" s="591">
        <v>100091.63</v>
      </c>
      <c r="G11" s="591">
        <v>97891.28</v>
      </c>
      <c r="H11" s="591">
        <v>115222.57</v>
      </c>
      <c r="I11" s="591">
        <v>30789.52</v>
      </c>
    </row>
    <row r="12" spans="1:10" ht="30" customHeight="1">
      <c r="A12" s="330" t="s">
        <v>29</v>
      </c>
      <c r="B12" s="331"/>
      <c r="C12" s="331"/>
      <c r="D12" s="332"/>
      <c r="E12" s="591">
        <v>421766.94</v>
      </c>
      <c r="F12" s="591">
        <v>423215.37</v>
      </c>
      <c r="G12" s="591">
        <v>420229.69</v>
      </c>
      <c r="H12" s="591">
        <v>417146.8</v>
      </c>
      <c r="I12" s="591">
        <v>429169.52</v>
      </c>
    </row>
    <row r="13" spans="1:10" ht="30" customHeight="1">
      <c r="A13" s="330" t="s">
        <v>22</v>
      </c>
      <c r="B13" s="331"/>
      <c r="C13" s="331"/>
      <c r="D13" s="332"/>
      <c r="E13" s="591">
        <v>8033.1</v>
      </c>
      <c r="F13" s="591">
        <v>31196.15</v>
      </c>
      <c r="G13" s="591">
        <v>8297.83</v>
      </c>
      <c r="H13" s="591">
        <v>18868.54</v>
      </c>
      <c r="I13" s="591">
        <v>14613.19</v>
      </c>
    </row>
    <row r="14" spans="1:10" ht="30" customHeight="1">
      <c r="A14" s="330" t="s">
        <v>23</v>
      </c>
      <c r="B14" s="331"/>
      <c r="C14" s="331"/>
      <c r="D14" s="332"/>
      <c r="E14" s="591">
        <v>403689.17</v>
      </c>
      <c r="F14" s="591">
        <v>426853.34</v>
      </c>
      <c r="G14" s="591">
        <v>458333.17</v>
      </c>
      <c r="H14" s="591">
        <v>379623.85</v>
      </c>
      <c r="I14" s="591">
        <v>465356.48</v>
      </c>
    </row>
    <row r="15" spans="1:10" ht="30" customHeight="1">
      <c r="A15" s="330" t="s">
        <v>24</v>
      </c>
      <c r="B15" s="331"/>
      <c r="C15" s="331"/>
      <c r="D15" s="332"/>
      <c r="E15" s="591">
        <v>69864.97</v>
      </c>
      <c r="F15" s="591">
        <v>56619.05</v>
      </c>
      <c r="G15" s="591">
        <v>49978.66</v>
      </c>
      <c r="H15" s="591">
        <v>92390</v>
      </c>
      <c r="I15" s="591">
        <v>46641.14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0</v>
      </c>
      <c r="G17" s="591">
        <v>0</v>
      </c>
      <c r="H17" s="591">
        <v>0</v>
      </c>
      <c r="I17" s="591">
        <v>0</v>
      </c>
    </row>
    <row r="18" spans="1:9" ht="30" customHeight="1">
      <c r="A18" s="330" t="s">
        <v>25</v>
      </c>
      <c r="B18" s="331"/>
      <c r="C18" s="331"/>
      <c r="D18" s="332"/>
      <c r="E18" s="591">
        <v>376649.42</v>
      </c>
      <c r="F18" s="591">
        <v>286838.52</v>
      </c>
      <c r="G18" s="591">
        <v>273564.56</v>
      </c>
      <c r="H18" s="591">
        <v>232483.38</v>
      </c>
      <c r="I18" s="591">
        <v>142377.51999999999</v>
      </c>
    </row>
    <row r="19" spans="1:9" ht="30" customHeight="1">
      <c r="A19" s="333" t="s">
        <v>26</v>
      </c>
      <c r="B19" s="334"/>
      <c r="C19" s="334"/>
      <c r="D19" s="335"/>
      <c r="E19" s="591">
        <v>66091.66</v>
      </c>
      <c r="F19" s="591">
        <v>80753.66</v>
      </c>
      <c r="G19" s="591">
        <v>116474</v>
      </c>
      <c r="H19" s="591">
        <v>314729.77</v>
      </c>
      <c r="I19" s="591">
        <v>336335.02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0</v>
      </c>
      <c r="G20" s="591">
        <v>0</v>
      </c>
      <c r="H20" s="591">
        <v>755838.95</v>
      </c>
      <c r="I20" s="591">
        <v>170.51</v>
      </c>
    </row>
    <row r="21" spans="1:9" ht="30" customHeight="1">
      <c r="A21" s="336" t="s">
        <v>28</v>
      </c>
      <c r="B21" s="337"/>
      <c r="C21" s="337"/>
      <c r="D21" s="338"/>
      <c r="E21" s="591">
        <v>51418.23</v>
      </c>
      <c r="F21" s="591">
        <v>47517.7</v>
      </c>
      <c r="G21" s="591">
        <v>45322.54</v>
      </c>
      <c r="H21" s="591">
        <v>59957.49</v>
      </c>
      <c r="I21" s="591">
        <v>414.72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AISEAU-PRESLES</v>
      </c>
      <c r="H1" s="269"/>
      <c r="I1" s="158" t="s">
        <v>296</v>
      </c>
      <c r="J1" s="178">
        <f>Coordonnées!R1</f>
        <v>52074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48" t="s">
        <v>331</v>
      </c>
      <c r="F5" s="349"/>
      <c r="G5" s="349"/>
      <c r="H5" s="349"/>
      <c r="I5" s="349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1" t="s">
        <v>38</v>
      </c>
      <c r="B8" s="342"/>
      <c r="C8" s="342"/>
      <c r="D8" s="343"/>
      <c r="E8" s="591">
        <v>405177.31</v>
      </c>
      <c r="F8" s="591">
        <v>1148221.1499999999</v>
      </c>
      <c r="G8" s="591">
        <v>183848.91</v>
      </c>
      <c r="H8" s="591">
        <v>624212.80000000005</v>
      </c>
      <c r="I8" s="591">
        <v>2597582.48</v>
      </c>
    </row>
    <row r="9" spans="1:10" ht="30" customHeight="1">
      <c r="A9" s="330" t="s">
        <v>19</v>
      </c>
      <c r="B9" s="331"/>
      <c r="C9" s="331"/>
      <c r="D9" s="332"/>
      <c r="E9" s="591">
        <v>136235.22</v>
      </c>
      <c r="F9" s="591">
        <v>224931.43</v>
      </c>
      <c r="G9" s="591">
        <v>48761.36</v>
      </c>
      <c r="H9" s="591">
        <v>491558.94</v>
      </c>
      <c r="I9" s="591">
        <v>262327.67999999999</v>
      </c>
    </row>
    <row r="10" spans="1:10" ht="30" customHeight="1">
      <c r="A10" s="330" t="s">
        <v>20</v>
      </c>
      <c r="B10" s="331"/>
      <c r="C10" s="331"/>
      <c r="D10" s="332"/>
      <c r="E10" s="591">
        <v>0</v>
      </c>
      <c r="F10" s="591">
        <v>0</v>
      </c>
      <c r="G10" s="591">
        <v>0</v>
      </c>
      <c r="H10" s="591">
        <v>89700</v>
      </c>
      <c r="I10" s="591">
        <v>73987.63</v>
      </c>
    </row>
    <row r="11" spans="1:10" ht="30" customHeight="1">
      <c r="A11" s="330" t="s">
        <v>21</v>
      </c>
      <c r="B11" s="331"/>
      <c r="C11" s="331"/>
      <c r="D11" s="332"/>
      <c r="E11" s="591">
        <v>2256992.5099999998</v>
      </c>
      <c r="F11" s="591">
        <v>582953.72</v>
      </c>
      <c r="G11" s="591">
        <v>648198.32999999996</v>
      </c>
      <c r="H11" s="591">
        <v>3251964.24</v>
      </c>
      <c r="I11" s="591">
        <v>366955.87</v>
      </c>
    </row>
    <row r="12" spans="1:10" ht="30" customHeight="1">
      <c r="A12" s="330" t="s">
        <v>29</v>
      </c>
      <c r="B12" s="331"/>
      <c r="C12" s="331"/>
      <c r="D12" s="332"/>
      <c r="E12" s="591">
        <v>0</v>
      </c>
      <c r="F12" s="591">
        <v>0</v>
      </c>
      <c r="G12" s="591">
        <v>0</v>
      </c>
      <c r="H12" s="591">
        <v>0</v>
      </c>
      <c r="I12" s="591">
        <v>0</v>
      </c>
    </row>
    <row r="13" spans="1:10" ht="30" customHeight="1">
      <c r="A13" s="330" t="s">
        <v>22</v>
      </c>
      <c r="B13" s="331"/>
      <c r="C13" s="331"/>
      <c r="D13" s="332"/>
      <c r="E13" s="591">
        <v>0</v>
      </c>
      <c r="F13" s="591">
        <v>0</v>
      </c>
      <c r="G13" s="591">
        <v>0</v>
      </c>
      <c r="H13" s="591">
        <v>0</v>
      </c>
      <c r="I13" s="591">
        <v>0</v>
      </c>
    </row>
    <row r="14" spans="1:10" ht="30" customHeight="1">
      <c r="A14" s="330" t="s">
        <v>23</v>
      </c>
      <c r="B14" s="331"/>
      <c r="C14" s="331"/>
      <c r="D14" s="332"/>
      <c r="E14" s="591">
        <v>15629.94</v>
      </c>
      <c r="F14" s="591">
        <v>441618.99</v>
      </c>
      <c r="G14" s="591">
        <v>46949.94</v>
      </c>
      <c r="H14" s="591">
        <v>245376.25</v>
      </c>
      <c r="I14" s="591">
        <v>167262.73000000001</v>
      </c>
    </row>
    <row r="15" spans="1:10" ht="30" customHeight="1">
      <c r="A15" s="330" t="s">
        <v>24</v>
      </c>
      <c r="B15" s="331"/>
      <c r="C15" s="331"/>
      <c r="D15" s="332"/>
      <c r="E15" s="591">
        <v>69880.06</v>
      </c>
      <c r="F15" s="591">
        <v>52602.38</v>
      </c>
      <c r="G15" s="591">
        <v>739554.84</v>
      </c>
      <c r="H15" s="591">
        <v>363258.42</v>
      </c>
      <c r="I15" s="591">
        <v>360367.61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122304.31</v>
      </c>
      <c r="G17" s="591">
        <v>17961.11</v>
      </c>
      <c r="H17" s="591">
        <v>0</v>
      </c>
      <c r="I17" s="591">
        <v>1043644.6</v>
      </c>
    </row>
    <row r="18" spans="1:9" ht="30" customHeight="1">
      <c r="A18" s="330" t="s">
        <v>25</v>
      </c>
      <c r="B18" s="331"/>
      <c r="C18" s="331"/>
      <c r="D18" s="332"/>
      <c r="E18" s="591">
        <v>0</v>
      </c>
      <c r="F18" s="591">
        <v>12500</v>
      </c>
      <c r="G18" s="591">
        <v>0</v>
      </c>
      <c r="H18" s="591">
        <v>0</v>
      </c>
      <c r="I18" s="591">
        <v>21285.31</v>
      </c>
    </row>
    <row r="19" spans="1:9" ht="30" customHeight="1">
      <c r="A19" s="333" t="s">
        <v>26</v>
      </c>
      <c r="B19" s="334"/>
      <c r="C19" s="334"/>
      <c r="D19" s="335"/>
      <c r="E19" s="591">
        <v>103517.74</v>
      </c>
      <c r="F19" s="591">
        <v>65882.27</v>
      </c>
      <c r="G19" s="591">
        <v>148188.39000000001</v>
      </c>
      <c r="H19" s="591">
        <v>172039.09</v>
      </c>
      <c r="I19" s="591">
        <v>100665.72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0</v>
      </c>
      <c r="G20" s="591">
        <v>0</v>
      </c>
      <c r="H20" s="591">
        <v>0</v>
      </c>
      <c r="I20" s="591">
        <v>0</v>
      </c>
    </row>
    <row r="21" spans="1:9" ht="30" customHeight="1">
      <c r="A21" s="336" t="s">
        <v>28</v>
      </c>
      <c r="B21" s="337"/>
      <c r="C21" s="337"/>
      <c r="D21" s="338"/>
      <c r="E21" s="591">
        <v>0</v>
      </c>
      <c r="F21" s="591">
        <v>0</v>
      </c>
      <c r="G21" s="591">
        <v>0</v>
      </c>
      <c r="H21" s="591">
        <v>0</v>
      </c>
      <c r="I21" s="591">
        <v>44419.1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AISEAU-PRESLES</v>
      </c>
      <c r="H1" s="269"/>
      <c r="I1" s="158" t="s">
        <v>296</v>
      </c>
      <c r="J1" s="178">
        <f>Coordonnées!R1</f>
        <v>52074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50" t="s">
        <v>332</v>
      </c>
      <c r="F5" s="351"/>
      <c r="G5" s="351"/>
      <c r="H5" s="351"/>
      <c r="I5" s="351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1" t="s">
        <v>38</v>
      </c>
      <c r="B8" s="342"/>
      <c r="C8" s="342"/>
      <c r="D8" s="343"/>
      <c r="E8" s="591">
        <v>1048801.94</v>
      </c>
      <c r="F8" s="591">
        <v>709029.34</v>
      </c>
      <c r="G8" s="591">
        <v>54309.120000000003</v>
      </c>
      <c r="H8" s="591">
        <v>1499095.73</v>
      </c>
      <c r="I8" s="591">
        <v>2501782.54</v>
      </c>
    </row>
    <row r="9" spans="1:10" ht="30" customHeight="1">
      <c r="A9" s="330" t="s">
        <v>19</v>
      </c>
      <c r="B9" s="331"/>
      <c r="C9" s="331"/>
      <c r="D9" s="332"/>
      <c r="E9" s="591">
        <v>84563.68</v>
      </c>
      <c r="F9" s="591">
        <v>214637.04</v>
      </c>
      <c r="G9" s="591">
        <v>49297</v>
      </c>
      <c r="H9" s="591">
        <v>10542.3</v>
      </c>
      <c r="I9" s="591">
        <v>101300.84</v>
      </c>
    </row>
    <row r="10" spans="1:10" ht="30" customHeight="1">
      <c r="A10" s="330" t="s">
        <v>20</v>
      </c>
      <c r="B10" s="331"/>
      <c r="C10" s="331"/>
      <c r="D10" s="332"/>
      <c r="E10" s="591">
        <v>0</v>
      </c>
      <c r="F10" s="591">
        <v>0</v>
      </c>
      <c r="G10" s="591">
        <v>0</v>
      </c>
      <c r="H10" s="591">
        <v>89700</v>
      </c>
      <c r="I10" s="591">
        <v>73987.63</v>
      </c>
    </row>
    <row r="11" spans="1:10" ht="30" customHeight="1">
      <c r="A11" s="330" t="s">
        <v>21</v>
      </c>
      <c r="B11" s="331"/>
      <c r="C11" s="331"/>
      <c r="D11" s="332"/>
      <c r="E11" s="591">
        <v>178232.66</v>
      </c>
      <c r="F11" s="591">
        <v>586155.12</v>
      </c>
      <c r="G11" s="591">
        <v>278471.82</v>
      </c>
      <c r="H11" s="591">
        <v>48214.720000000001</v>
      </c>
      <c r="I11" s="591">
        <v>325098.40000000002</v>
      </c>
    </row>
    <row r="12" spans="1:10" ht="30" customHeight="1">
      <c r="A12" s="330" t="s">
        <v>29</v>
      </c>
      <c r="B12" s="331"/>
      <c r="C12" s="331"/>
      <c r="D12" s="332"/>
      <c r="E12" s="591">
        <v>0</v>
      </c>
      <c r="F12" s="591">
        <v>0</v>
      </c>
      <c r="G12" s="591">
        <v>0</v>
      </c>
      <c r="H12" s="591">
        <v>0</v>
      </c>
      <c r="I12" s="591">
        <v>0</v>
      </c>
    </row>
    <row r="13" spans="1:10" ht="30" customHeight="1">
      <c r="A13" s="330" t="s">
        <v>22</v>
      </c>
      <c r="B13" s="331"/>
      <c r="C13" s="331"/>
      <c r="D13" s="332"/>
      <c r="E13" s="591">
        <v>0</v>
      </c>
      <c r="F13" s="591">
        <v>0</v>
      </c>
      <c r="G13" s="591">
        <v>0</v>
      </c>
      <c r="H13" s="591">
        <v>0</v>
      </c>
      <c r="I13" s="591">
        <v>0</v>
      </c>
    </row>
    <row r="14" spans="1:10" ht="30" customHeight="1">
      <c r="A14" s="330" t="s">
        <v>23</v>
      </c>
      <c r="B14" s="331"/>
      <c r="C14" s="331"/>
      <c r="D14" s="332"/>
      <c r="E14" s="591">
        <v>11495</v>
      </c>
      <c r="F14" s="591">
        <v>333345</v>
      </c>
      <c r="G14" s="591">
        <v>237935.64</v>
      </c>
      <c r="H14" s="591">
        <v>182863.65</v>
      </c>
      <c r="I14" s="591">
        <v>121000</v>
      </c>
    </row>
    <row r="15" spans="1:10" ht="30" customHeight="1">
      <c r="A15" s="330" t="s">
        <v>24</v>
      </c>
      <c r="B15" s="331"/>
      <c r="C15" s="331"/>
      <c r="D15" s="332"/>
      <c r="E15" s="591">
        <v>77277.75</v>
      </c>
      <c r="F15" s="591">
        <v>51725.38</v>
      </c>
      <c r="G15" s="591">
        <v>31132.02</v>
      </c>
      <c r="H15" s="591">
        <v>252549.17</v>
      </c>
      <c r="I15" s="591">
        <v>341453.59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122304.31</v>
      </c>
      <c r="G17" s="591">
        <v>17961.11</v>
      </c>
      <c r="H17" s="591">
        <v>0</v>
      </c>
      <c r="I17" s="591">
        <v>869843.18</v>
      </c>
    </row>
    <row r="18" spans="1:9" ht="30" customHeight="1">
      <c r="A18" s="330" t="s">
        <v>25</v>
      </c>
      <c r="B18" s="331"/>
      <c r="C18" s="331"/>
      <c r="D18" s="332"/>
      <c r="E18" s="591">
        <v>0</v>
      </c>
      <c r="F18" s="591">
        <v>12746</v>
      </c>
      <c r="G18" s="591">
        <v>0</v>
      </c>
      <c r="H18" s="591">
        <v>0</v>
      </c>
      <c r="I18" s="591">
        <v>42570.62</v>
      </c>
    </row>
    <row r="19" spans="1:9" ht="30" customHeight="1">
      <c r="A19" s="333" t="s">
        <v>26</v>
      </c>
      <c r="B19" s="334"/>
      <c r="C19" s="334"/>
      <c r="D19" s="335"/>
      <c r="E19" s="591">
        <v>55007.81</v>
      </c>
      <c r="F19" s="591">
        <v>60578.61</v>
      </c>
      <c r="G19" s="591">
        <v>115000</v>
      </c>
      <c r="H19" s="591">
        <v>78536.78</v>
      </c>
      <c r="I19" s="591">
        <v>48179.54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0</v>
      </c>
      <c r="G20" s="591">
        <v>0</v>
      </c>
      <c r="H20" s="591">
        <v>0</v>
      </c>
      <c r="I20" s="591">
        <v>0</v>
      </c>
    </row>
    <row r="21" spans="1:9" ht="30" customHeight="1">
      <c r="A21" s="336" t="s">
        <v>28</v>
      </c>
      <c r="B21" s="337"/>
      <c r="C21" s="337"/>
      <c r="D21" s="338"/>
      <c r="E21" s="591">
        <v>0</v>
      </c>
      <c r="F21" s="591">
        <v>0</v>
      </c>
      <c r="G21" s="591">
        <v>0</v>
      </c>
      <c r="H21" s="591">
        <v>0</v>
      </c>
      <c r="I21" s="591">
        <v>44419.1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 Coelst</cp:lastModifiedBy>
  <cp:lastPrinted>2019-04-29T14:14:47Z</cp:lastPrinted>
  <dcterms:created xsi:type="dcterms:W3CDTF">2006-02-10T09:03:57Z</dcterms:created>
  <dcterms:modified xsi:type="dcterms:W3CDTF">2023-09-06T14:00:06Z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