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6.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7.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8.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comments15.xml" ContentType="application/vnd.openxmlformats-officedocument.spreadsheetml.comments+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comments17.xml" ContentType="application/vnd.openxmlformats-officedocument.spreadsheetml.comments+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9.xml" ContentType="application/vnd.openxmlformats-officedocument.drawing+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 windowWidth="12600" windowHeight="12240" tabRatio="598" firstSheet="1" activeTab="1"/>
  </bookViews>
  <sheets>
    <sheet name="Macro-commandes" sheetId="1" state="hidden" r:id="rId1"/>
    <sheet name="Coordonnées" sheetId="2" r:id="rId2"/>
    <sheet name="Table des matières" sheetId="3" r:id="rId3"/>
    <sheet name="Carte Identité" sheetId="4" r:id="rId4"/>
    <sheet name="Résultat Budgétaire" sheetId="5" r:id="rId5"/>
    <sheet name="Taux de réalisation du budget" sheetId="6" r:id="rId6"/>
    <sheet name="Recettes budgétaires ordinaires" sheetId="7" r:id="rId7"/>
    <sheet name="Dépenses budgétaires ordinaires" sheetId="8" r:id="rId8"/>
    <sheet name="dépenses de personnel" sheetId="9" r:id="rId9"/>
    <sheet name="compte de résultats" sheetId="10" r:id="rId10"/>
    <sheet name="créances " sheetId="11" r:id="rId11"/>
    <sheet name="Investissements extraordinaires" sheetId="12" r:id="rId12"/>
    <sheet name="Dette" sheetId="13" r:id="rId13"/>
    <sheet name="Réserves et provisions" sheetId="14" r:id="rId14"/>
    <sheet name="Trésorerie" sheetId="15" r:id="rId15"/>
    <sheet name="Trésorerie 2" sheetId="16" r:id="rId16"/>
    <sheet name="Actifs immobilisés" sheetId="17" r:id="rId17"/>
    <sheet name="hors bilan" sheetId="18" r:id="rId18"/>
    <sheet name="Tiers subsidiés" sheetId="19" r:id="rId19"/>
    <sheet name="Principaux fournisseurs" sheetId="20" r:id="rId20"/>
    <sheet name="ratios" sheetId="21" r:id="rId21"/>
    <sheet name="Commentaires" sheetId="22" r:id="rId22"/>
    <sheet name="Feuil1" sheetId="23" r:id="rId23"/>
  </sheets>
  <definedNames>
    <definedName name="_xlnm.Print_Area" localSheetId="3">'Carte Identité'!$A$1:$L$38</definedName>
    <definedName name="_xlnm.Print_Area" localSheetId="8">'dépenses de personnel'!$A$1:$M$39</definedName>
    <definedName name="_xlnm.Print_Area" localSheetId="6">'Recettes budgétaires ordinaires'!$A$1:$L$59</definedName>
    <definedName name="_xlnm.Print_Area" localSheetId="4">'Résultat Budgétaire'!$A$1:$L$63</definedName>
    <definedName name="_xlnm.Print_Area" localSheetId="2">'Table des matières'!$A$1:$I$36</definedName>
  </definedNames>
  <calcPr fullCalcOnLoad="1"/>
</workbook>
</file>

<file path=xl/comments10.xml><?xml version="1.0" encoding="utf-8"?>
<comments xmlns="http://schemas.openxmlformats.org/spreadsheetml/2006/main">
  <authors>
    <author>user</author>
  </authors>
  <commentList>
    <comment ref="A8" authorId="0">
      <text>
        <r>
          <rPr>
            <b/>
            <sz val="9"/>
            <rFont val="Tahoma"/>
            <family val="2"/>
          </rPr>
          <t>user:</t>
        </r>
        <r>
          <rPr>
            <sz val="9"/>
            <rFont val="Tahoma"/>
            <family val="2"/>
          </rPr>
          <t xml:space="preserve">
Comptes Généraux commençant par 60,61,62,63,64,65</t>
        </r>
      </text>
    </comment>
    <comment ref="A10" authorId="0">
      <text>
        <r>
          <rPr>
            <b/>
            <sz val="9"/>
            <rFont val="Tahoma"/>
            <family val="2"/>
          </rPr>
          <t>user:</t>
        </r>
        <r>
          <rPr>
            <sz val="9"/>
            <rFont val="Tahoma"/>
            <family val="2"/>
          </rPr>
          <t xml:space="preserve">
Comptes de Produits commençant par 70,71,72,73,74,75</t>
        </r>
      </text>
    </comment>
    <comment ref="A14" authorId="0">
      <text>
        <r>
          <rPr>
            <b/>
            <sz val="9"/>
            <rFont val="Tahoma"/>
            <family val="2"/>
          </rPr>
          <t>user:</t>
        </r>
        <r>
          <rPr>
            <sz val="9"/>
            <rFont val="Tahoma"/>
            <family val="2"/>
          </rPr>
          <t xml:space="preserve">
Comptes de produit commençant par 74</t>
        </r>
      </text>
    </comment>
    <comment ref="A15" authorId="0">
      <text>
        <r>
          <rPr>
            <b/>
            <sz val="9"/>
            <rFont val="Tahoma"/>
            <family val="2"/>
          </rPr>
          <t>user:</t>
        </r>
        <r>
          <rPr>
            <sz val="9"/>
            <rFont val="Tahoma"/>
            <family val="2"/>
          </rPr>
          <t xml:space="preserve">
Comptes de produit commençant par 771,772,773</t>
        </r>
      </text>
    </comment>
    <comment ref="A16" authorId="0">
      <text>
        <r>
          <rPr>
            <b/>
            <sz val="9"/>
            <rFont val="Tahoma"/>
            <family val="2"/>
          </rPr>
          <t>user:</t>
        </r>
        <r>
          <rPr>
            <sz val="9"/>
            <rFont val="Tahoma"/>
            <family val="2"/>
          </rPr>
          <t xml:space="preserve">
Comptes de charge commençant par 64</t>
        </r>
      </text>
    </comment>
    <comment ref="A17" authorId="0">
      <text>
        <r>
          <rPr>
            <b/>
            <sz val="9"/>
            <rFont val="Tahoma"/>
            <family val="2"/>
          </rPr>
          <t>user:</t>
        </r>
        <r>
          <rPr>
            <sz val="9"/>
            <rFont val="Tahoma"/>
            <family val="2"/>
          </rPr>
          <t xml:space="preserve">
Comptes d echarge commençant par 671,672,673</t>
        </r>
      </text>
    </comment>
  </commentList>
</comments>
</file>

<file path=xl/comments13.xml><?xml version="1.0" encoding="utf-8"?>
<comments xmlns="http://schemas.openxmlformats.org/spreadsheetml/2006/main">
  <authors>
    <author>user</author>
  </authors>
  <commentList>
    <comment ref="B31" authorId="0">
      <text>
        <r>
          <rPr>
            <b/>
            <sz val="9"/>
            <rFont val="Tahoma"/>
            <family val="2"/>
          </rPr>
          <t>user:</t>
        </r>
        <r>
          <rPr>
            <sz val="9"/>
            <rFont val="Tahoma"/>
            <family val="2"/>
          </rPr>
          <t xml:space="preserve">
Balance des comptes généraux 1721x</t>
        </r>
      </text>
    </comment>
    <comment ref="B25" authorId="0">
      <text>
        <r>
          <rPr>
            <b/>
            <sz val="9"/>
            <rFont val="Tahoma"/>
            <family val="2"/>
          </rPr>
          <t>user:</t>
        </r>
        <r>
          <rPr>
            <sz val="9"/>
            <rFont val="Tahoma"/>
            <family val="2"/>
          </rPr>
          <t xml:space="preserve">
Balance des Comptes généraux  1714x</t>
        </r>
      </text>
    </comment>
    <comment ref="B14" authorId="0">
      <text>
        <r>
          <rPr>
            <b/>
            <sz val="9"/>
            <rFont val="Tahoma"/>
            <family val="2"/>
          </rPr>
          <t>user:</t>
        </r>
        <r>
          <rPr>
            <sz val="9"/>
            <rFont val="Tahoma"/>
            <family val="2"/>
          </rPr>
          <t xml:space="preserve">
Balance des Comptes généraux 1715x</t>
        </r>
      </text>
    </comment>
    <comment ref="B8" authorId="0">
      <text>
        <r>
          <rPr>
            <b/>
            <sz val="9"/>
            <rFont val="Tahoma"/>
            <family val="2"/>
          </rPr>
          <t>user:</t>
        </r>
        <r>
          <rPr>
            <sz val="9"/>
            <rFont val="Tahoma"/>
            <family val="2"/>
          </rPr>
          <t xml:space="preserve">
Balance des Comptes Généraux 1710x</t>
        </r>
      </text>
    </comment>
  </commentList>
</comments>
</file>

<file path=xl/comments15.xml><?xml version="1.0" encoding="utf-8"?>
<comments xmlns="http://schemas.openxmlformats.org/spreadsheetml/2006/main">
  <authors>
    <author>user</author>
  </authors>
  <commentList>
    <comment ref="A6" authorId="0">
      <text>
        <r>
          <rPr>
            <b/>
            <sz val="9"/>
            <rFont val="Tahoma"/>
            <family val="2"/>
          </rPr>
          <t>user:</t>
        </r>
        <r>
          <rPr>
            <sz val="9"/>
            <rFont val="Tahoma"/>
            <family val="2"/>
          </rPr>
          <t xml:space="preserve">
Balance des Comptes généraux commençant par 55001,55600, 55700, 55201, 55210, 55300, 55010 </t>
        </r>
      </text>
    </comment>
    <comment ref="A7" authorId="0">
      <text>
        <r>
          <rPr>
            <b/>
            <sz val="9"/>
            <rFont val="Tahoma"/>
            <family val="2"/>
          </rPr>
          <t>user:</t>
        </r>
        <r>
          <rPr>
            <sz val="9"/>
            <rFont val="Tahoma"/>
            <family val="2"/>
          </rPr>
          <t xml:space="preserve">
Balance des Comptes généraux commençant par 55006, 55018, 55050, 55206.</t>
        </r>
      </text>
    </comment>
  </commentList>
</comments>
</file>

<file path=xl/comments17.xml><?xml version="1.0" encoding="utf-8"?>
<comments xmlns="http://schemas.openxmlformats.org/spreadsheetml/2006/main">
  <authors>
    <author>Philippe BROGNON</author>
  </authors>
  <commentList>
    <comment ref="E34" authorId="0">
      <text>
        <r>
          <rPr>
            <b/>
            <sz val="8"/>
            <rFont val="Tahoma"/>
            <family val="2"/>
          </rPr>
          <t>Philippe BROGNON:</t>
        </r>
        <r>
          <rPr>
            <sz val="8"/>
            <rFont val="Tahoma"/>
            <family val="2"/>
          </rPr>
          <t xml:space="preserve">
doit être égal à la variation annuelle calculée en D34</t>
        </r>
      </text>
    </comment>
  </commentList>
</comments>
</file>

<file path=xl/comments5.xml><?xml version="1.0" encoding="utf-8"?>
<comments xmlns="http://schemas.openxmlformats.org/spreadsheetml/2006/main">
  <authors>
    <author>user</author>
  </authors>
  <commentList>
    <comment ref="A10" authorId="0">
      <text>
        <r>
          <rPr>
            <b/>
            <sz val="9"/>
            <rFont val="Tahoma"/>
            <family val="2"/>
          </rPr>
          <t>user:</t>
        </r>
        <r>
          <rPr>
            <sz val="9"/>
            <rFont val="Tahoma"/>
            <family val="2"/>
          </rPr>
          <t xml:space="preserve">
000/951-01 moins 000/991-01, c'est-à-dire réultat antérieur</t>
        </r>
      </text>
    </comment>
    <comment ref="A11" authorId="0">
      <text>
        <r>
          <rPr>
            <b/>
            <sz val="9"/>
            <rFont val="Tahoma"/>
            <family val="2"/>
          </rPr>
          <t>user:</t>
        </r>
        <r>
          <rPr>
            <sz val="9"/>
            <rFont val="Tahoma"/>
            <family val="2"/>
          </rPr>
          <t xml:space="preserve">
recettes groupes 60,61,62 moins groupes 70,71,72,7X</t>
        </r>
      </text>
    </comment>
    <comment ref="A12" authorId="0">
      <text>
        <r>
          <rPr>
            <b/>
            <sz val="9"/>
            <rFont val="Tahoma"/>
            <family val="2"/>
          </rPr>
          <t>user:il s agit du solde net des prélèvements opérés dans le corps de  l'exercice propre.</t>
        </r>
        <r>
          <rPr>
            <sz val="9"/>
            <rFont val="Tahoma"/>
            <family val="2"/>
          </rPr>
          <t xml:space="preserve">
Groupe 68 moins groupe 78, desquels on a ôté la fonction 060 qui apparaît hors exercice propre (ligne 14).</t>
        </r>
      </text>
    </comment>
    <comment ref="A13" authorId="0">
      <text>
        <r>
          <rPr>
            <b/>
            <sz val="9"/>
            <rFont val="Tahoma"/>
            <family val="2"/>
          </rPr>
          <t>user:</t>
        </r>
        <r>
          <rPr>
            <sz val="9"/>
            <rFont val="Tahoma"/>
            <family val="2"/>
          </rPr>
          <t xml:space="preserve">
Recettes moins dépenses des articles ayant un millésime différent de celui de l'exercice, cela isole le résultat afférent aux opérations de l'exercice antérieur</t>
        </r>
      </text>
    </comment>
    <comment ref="A14" authorId="0">
      <text>
        <r>
          <rPr>
            <b/>
            <sz val="9"/>
            <rFont val="Tahoma"/>
            <family val="2"/>
          </rPr>
          <t>user:</t>
        </r>
        <r>
          <rPr>
            <sz val="9"/>
            <rFont val="Tahoma"/>
            <family val="2"/>
          </rPr>
          <t xml:space="preserve">
groupe 68 avec fonction 060 moins groupe 78 avec fonction 060. Ce sont les prélèvements qui apparaissent hors exercice.</t>
        </r>
      </text>
    </comment>
    <comment ref="A15" authorId="0">
      <text>
        <r>
          <rPr>
            <b/>
            <sz val="9"/>
            <rFont val="Tahoma"/>
            <family val="2"/>
          </rPr>
          <t>user:</t>
        </r>
        <r>
          <rPr>
            <sz val="9"/>
            <rFont val="Tahoma"/>
            <family val="2"/>
          </rPr>
          <t xml:space="preserve">
Résultat budgétaire ordinaire découlant des données ci-dessus.</t>
        </r>
      </text>
    </comment>
  </commentList>
</comments>
</file>

<file path=xl/comments7.xml><?xml version="1.0" encoding="utf-8"?>
<comments xmlns="http://schemas.openxmlformats.org/spreadsheetml/2006/main">
  <authors>
    <author>Rudy</author>
  </authors>
  <commentList>
    <comment ref="A9" authorId="0">
      <text>
        <r>
          <rPr>
            <b/>
            <sz val="8"/>
            <rFont val="Tahoma"/>
            <family val="2"/>
          </rPr>
          <t>Rudy:</t>
        </r>
        <r>
          <rPr>
            <sz val="8"/>
            <rFont val="Tahoma"/>
            <family val="2"/>
          </rPr>
          <t xml:space="preserve">
Code économique
161-12
161-13</t>
        </r>
      </text>
    </comment>
    <comment ref="A10" authorId="0">
      <text>
        <r>
          <rPr>
            <b/>
            <sz val="8"/>
            <rFont val="Tahoma"/>
            <family val="2"/>
          </rPr>
          <t>Rudy:</t>
        </r>
        <r>
          <rPr>
            <sz val="8"/>
            <rFont val="Tahoma"/>
            <family val="2"/>
          </rPr>
          <t xml:space="preserve">
Code économique
163-01
164-01</t>
        </r>
      </text>
    </comment>
    <comment ref="A12" authorId="0">
      <text>
        <r>
          <rPr>
            <b/>
            <sz val="8"/>
            <rFont val="Tahoma"/>
            <family val="2"/>
          </rPr>
          <t>Rudy:</t>
        </r>
        <r>
          <rPr>
            <sz val="8"/>
            <rFont val="Tahoma"/>
            <family val="2"/>
          </rPr>
          <t xml:space="preserve">
Codes fonctions 734, 761 762, 763, 764, 765, 767 avec le code économique commençant par 16</t>
        </r>
      </text>
    </comment>
    <comment ref="A11" authorId="0">
      <text>
        <r>
          <rPr>
            <b/>
            <sz val="8"/>
            <rFont val="Tahoma"/>
            <family val="2"/>
          </rPr>
          <t>Rudy:</t>
        </r>
        <r>
          <rPr>
            <sz val="8"/>
            <rFont val="Tahoma"/>
            <family val="2"/>
          </rPr>
          <t xml:space="preserve">
pas activé</t>
        </r>
      </text>
    </comment>
    <comment ref="A13" authorId="0">
      <text>
        <r>
          <rPr>
            <b/>
            <sz val="8"/>
            <rFont val="Tahoma"/>
            <family val="2"/>
          </rPr>
          <t>Rudy:</t>
        </r>
        <r>
          <rPr>
            <sz val="8"/>
            <rFont val="Tahoma"/>
            <family val="2"/>
          </rPr>
          <t xml:space="preserve">
ligne 14 (sous total prestations) - ligne 9 à 12</t>
        </r>
      </text>
    </comment>
    <comment ref="A14" authorId="0">
      <text>
        <r>
          <rPr>
            <b/>
            <sz val="8"/>
            <rFont val="Tahoma"/>
            <family val="2"/>
          </rPr>
          <t>Rudy:</t>
        </r>
        <r>
          <rPr>
            <sz val="8"/>
            <rFont val="Tahoma"/>
            <family val="2"/>
          </rPr>
          <t xml:space="preserve">
Recette groupe 60</t>
        </r>
      </text>
    </comment>
    <comment ref="A16" authorId="0">
      <text>
        <r>
          <rPr>
            <b/>
            <sz val="8"/>
            <rFont val="Tahoma"/>
            <family val="2"/>
          </rPr>
          <t>Rudy:</t>
        </r>
        <r>
          <rPr>
            <sz val="8"/>
            <rFont val="Tahoma"/>
            <family val="2"/>
          </rPr>
          <t xml:space="preserve">
Fonction 021 avec
code économique
466-01</t>
        </r>
      </text>
    </comment>
    <comment ref="A17" authorId="0">
      <text>
        <r>
          <rPr>
            <b/>
            <sz val="8"/>
            <rFont val="Tahoma"/>
            <family val="2"/>
          </rPr>
          <t>Rudy:</t>
        </r>
        <r>
          <rPr>
            <sz val="8"/>
            <rFont val="Tahoma"/>
            <family val="2"/>
          </rPr>
          <t xml:space="preserve">
Fonction 024 avec
code économique
466-01</t>
        </r>
      </text>
    </comment>
    <comment ref="A18" authorId="0">
      <text>
        <r>
          <rPr>
            <b/>
            <sz val="8"/>
            <rFont val="Tahoma"/>
            <family val="2"/>
          </rPr>
          <t>Rudy:</t>
        </r>
        <r>
          <rPr>
            <sz val="8"/>
            <rFont val="Tahoma"/>
            <family val="2"/>
          </rPr>
          <t xml:space="preserve">
Fonction 029 avec
code économique
466-48</t>
        </r>
      </text>
    </comment>
    <comment ref="A20" authorId="0">
      <text>
        <r>
          <rPr>
            <b/>
            <sz val="8"/>
            <rFont val="Tahoma"/>
            <family val="2"/>
          </rPr>
          <t>Rudy:</t>
        </r>
        <r>
          <rPr>
            <sz val="8"/>
            <rFont val="Tahoma"/>
            <family val="2"/>
          </rPr>
          <t xml:space="preserve">
Fonction 040 avec
code économique
371-01</t>
        </r>
      </text>
    </comment>
    <comment ref="A21" authorId="0">
      <text>
        <r>
          <rPr>
            <b/>
            <sz val="8"/>
            <rFont val="Tahoma"/>
            <family val="2"/>
          </rPr>
          <t>Rudy:</t>
        </r>
        <r>
          <rPr>
            <sz val="8"/>
            <rFont val="Tahoma"/>
            <family val="2"/>
          </rPr>
          <t xml:space="preserve">
Fonction 040 avec
code économique
372-01</t>
        </r>
      </text>
    </comment>
    <comment ref="A23" authorId="0">
      <text>
        <r>
          <rPr>
            <b/>
            <sz val="8"/>
            <rFont val="Tahoma"/>
            <family val="2"/>
          </rPr>
          <t>Rudy:</t>
        </r>
        <r>
          <rPr>
            <sz val="8"/>
            <rFont val="Tahoma"/>
            <family val="2"/>
          </rPr>
          <t xml:space="preserve">
Fonction 040 avec
code économique
commençant par 37, mais différents des 3 précédents
</t>
        </r>
      </text>
    </comment>
    <comment ref="A25" authorId="0">
      <text>
        <r>
          <rPr>
            <b/>
            <sz val="8"/>
            <rFont val="Tahoma"/>
            <family val="2"/>
          </rPr>
          <t>Rudy:</t>
        </r>
        <r>
          <rPr>
            <sz val="8"/>
            <rFont val="Tahoma"/>
            <family val="2"/>
          </rPr>
          <t xml:space="preserve">
Fonction 040 avec
code économique
363-03</t>
        </r>
      </text>
    </comment>
    <comment ref="A26" authorId="0">
      <text>
        <r>
          <rPr>
            <b/>
            <sz val="8"/>
            <rFont val="Tahoma"/>
            <family val="2"/>
          </rPr>
          <t>Rudy:</t>
        </r>
        <r>
          <rPr>
            <sz val="8"/>
            <rFont val="Tahoma"/>
            <family val="2"/>
          </rPr>
          <t xml:space="preserve">
Fonction 040 avec 
code économique
363-16</t>
        </r>
      </text>
    </comment>
    <comment ref="A27" authorId="0">
      <text>
        <r>
          <rPr>
            <b/>
            <sz val="8"/>
            <rFont val="Tahoma"/>
            <family val="2"/>
          </rPr>
          <t>Rudy:</t>
        </r>
        <r>
          <rPr>
            <sz val="8"/>
            <rFont val="Tahoma"/>
            <family val="2"/>
          </rPr>
          <t xml:space="preserve">
Fonction 040 avec
code économique
364-*</t>
        </r>
      </text>
    </comment>
    <comment ref="A28" authorId="0">
      <text>
        <r>
          <rPr>
            <b/>
            <sz val="8"/>
            <rFont val="Tahoma"/>
            <family val="2"/>
          </rPr>
          <t>Rudy:</t>
        </r>
        <r>
          <rPr>
            <sz val="8"/>
            <rFont val="Tahoma"/>
            <family val="2"/>
          </rPr>
          <t xml:space="preserve">
Fonction 040 avec
code économique
36-* moins les 3 précédents</t>
        </r>
      </text>
    </comment>
    <comment ref="A31" authorId="0">
      <text>
        <r>
          <rPr>
            <b/>
            <sz val="8"/>
            <rFont val="Tahoma"/>
            <family val="2"/>
          </rPr>
          <t xml:space="preserve">Rudy:
</t>
        </r>
        <r>
          <rPr>
            <sz val="8"/>
            <rFont val="Tahoma"/>
            <family val="2"/>
          </rPr>
          <t>Fonction 72 avec
code économique
461-01</t>
        </r>
      </text>
    </comment>
    <comment ref="A34" authorId="0">
      <text>
        <r>
          <rPr>
            <b/>
            <sz val="8"/>
            <rFont val="Tahoma"/>
            <family val="2"/>
          </rPr>
          <t>Rudy:</t>
        </r>
        <r>
          <rPr>
            <sz val="8"/>
            <rFont val="Tahoma"/>
            <family val="2"/>
          </rPr>
          <t xml:space="preserve">
Fonction 72 avec
code économique
463-01</t>
        </r>
      </text>
    </comment>
    <comment ref="A32" authorId="0">
      <text>
        <r>
          <rPr>
            <b/>
            <sz val="8"/>
            <rFont val="Tahoma"/>
            <family val="2"/>
          </rPr>
          <t>Rudy:</t>
        </r>
        <r>
          <rPr>
            <sz val="8"/>
            <rFont val="Tahoma"/>
            <family val="2"/>
          </rPr>
          <t xml:space="preserve">
Code économique
465-05</t>
        </r>
      </text>
    </comment>
    <comment ref="A36" authorId="0">
      <text>
        <r>
          <rPr>
            <b/>
            <sz val="8"/>
            <rFont val="Tahoma"/>
            <family val="2"/>
          </rPr>
          <t>Rudy:</t>
        </r>
        <r>
          <rPr>
            <sz val="8"/>
            <rFont val="Tahoma"/>
            <family val="2"/>
          </rPr>
          <t xml:space="preserve">
Fonction 33303
Code Eco 465-48</t>
        </r>
      </text>
    </comment>
    <comment ref="A37" authorId="0">
      <text>
        <r>
          <rPr>
            <b/>
            <sz val="8"/>
            <rFont val="Tahoma"/>
            <family val="2"/>
          </rPr>
          <t>Rudy:</t>
        </r>
        <r>
          <rPr>
            <sz val="8"/>
            <rFont val="Tahoma"/>
            <family val="2"/>
          </rPr>
          <t xml:space="preserve">
029/466-05 (namur)
12404/465-08(LLV)</t>
        </r>
      </text>
    </comment>
    <comment ref="A38" authorId="0">
      <text>
        <r>
          <rPr>
            <b/>
            <sz val="8"/>
            <rFont val="Tahoma"/>
            <family val="2"/>
          </rPr>
          <t>Rudy:</t>
        </r>
        <r>
          <rPr>
            <sz val="8"/>
            <rFont val="Tahoma"/>
            <family val="2"/>
          </rPr>
          <t xml:space="preserve">
Code économique 664-01</t>
        </r>
      </text>
    </comment>
    <comment ref="A39" authorId="0">
      <text>
        <r>
          <rPr>
            <b/>
            <sz val="8"/>
            <rFont val="Tahoma"/>
            <family val="2"/>
          </rPr>
          <t>Rudy:</t>
        </r>
        <r>
          <rPr>
            <sz val="8"/>
            <rFont val="Tahoma"/>
            <family val="2"/>
          </rPr>
          <t xml:space="preserve">
Fonction 0007 avec
code économique
464-*</t>
        </r>
      </text>
    </comment>
    <comment ref="A42" authorId="0">
      <text>
        <r>
          <rPr>
            <b/>
            <sz val="8"/>
            <rFont val="Tahoma"/>
            <family val="2"/>
          </rPr>
          <t>Rudy:</t>
        </r>
        <r>
          <rPr>
            <sz val="8"/>
            <rFont val="Tahoma"/>
            <family val="2"/>
          </rPr>
          <t xml:space="preserve">
pas activé</t>
        </r>
      </text>
    </comment>
    <comment ref="A43" authorId="0">
      <text>
        <r>
          <rPr>
            <b/>
            <sz val="8"/>
            <rFont val="Tahoma"/>
            <family val="2"/>
          </rPr>
          <t>Rudy:</t>
        </r>
        <r>
          <rPr>
            <sz val="8"/>
            <rFont val="Tahoma"/>
            <family val="2"/>
          </rPr>
          <t xml:space="preserve">
Recette de transfert
groupe 61</t>
        </r>
      </text>
    </comment>
    <comment ref="A45" authorId="0">
      <text>
        <r>
          <rPr>
            <b/>
            <sz val="8"/>
            <rFont val="Tahoma"/>
            <family val="2"/>
          </rPr>
          <t>Rudy:</t>
        </r>
        <r>
          <rPr>
            <sz val="8"/>
            <rFont val="Tahoma"/>
            <family val="2"/>
          </rPr>
          <t xml:space="preserve">
Code économique
261-01,03
264-01,02,03,04</t>
        </r>
      </text>
    </comment>
    <comment ref="A46" authorId="0">
      <text>
        <r>
          <rPr>
            <b/>
            <sz val="8"/>
            <rFont val="Tahoma"/>
            <family val="2"/>
          </rPr>
          <t>Rudy:</t>
        </r>
        <r>
          <rPr>
            <sz val="8"/>
            <rFont val="Tahoma"/>
            <family val="2"/>
          </rPr>
          <t xml:space="preserve">
Fonction 124 avec
code économique
274-01</t>
        </r>
      </text>
    </comment>
    <comment ref="A47" authorId="0">
      <text>
        <r>
          <rPr>
            <b/>
            <sz val="8"/>
            <rFont val="Tahoma"/>
            <family val="2"/>
          </rPr>
          <t>Rudy:</t>
        </r>
        <r>
          <rPr>
            <sz val="8"/>
            <rFont val="Tahoma"/>
            <family val="2"/>
          </rPr>
          <t xml:space="preserve">
Fonction 55 avec
code économique
27-*</t>
        </r>
      </text>
    </comment>
    <comment ref="A48" authorId="0">
      <text>
        <r>
          <rPr>
            <b/>
            <sz val="8"/>
            <rFont val="Tahoma"/>
            <family val="2"/>
          </rPr>
          <t>Rudy:</t>
        </r>
        <r>
          <rPr>
            <sz val="8"/>
            <rFont val="Tahoma"/>
            <family val="2"/>
          </rPr>
          <t xml:space="preserve">
Fonction 874 avec
code économique
27-*</t>
        </r>
      </text>
    </comment>
    <comment ref="A49" authorId="0">
      <text>
        <r>
          <rPr>
            <b/>
            <sz val="8"/>
            <rFont val="Tahoma"/>
            <family val="2"/>
          </rPr>
          <t>Rudy:</t>
        </r>
        <r>
          <rPr>
            <sz val="8"/>
            <rFont val="Tahoma"/>
            <family val="2"/>
          </rPr>
          <t xml:space="preserve">
Code économique 27-*
- ligne 48 et 50</t>
        </r>
      </text>
    </comment>
    <comment ref="A50" authorId="0">
      <text>
        <r>
          <rPr>
            <b/>
            <sz val="8"/>
            <rFont val="Tahoma"/>
            <family val="2"/>
          </rPr>
          <t>Rudy:</t>
        </r>
        <r>
          <rPr>
            <sz val="8"/>
            <rFont val="Tahoma"/>
            <family val="2"/>
          </rPr>
          <t xml:space="preserve">
Code économique 271-*</t>
        </r>
      </text>
    </comment>
    <comment ref="A55" authorId="0">
      <text>
        <r>
          <rPr>
            <b/>
            <sz val="8"/>
            <rFont val="Tahoma"/>
            <family val="2"/>
          </rPr>
          <t>Rudy:</t>
        </r>
        <r>
          <rPr>
            <sz val="8"/>
            <rFont val="Tahoma"/>
            <family val="2"/>
          </rPr>
          <t xml:space="preserve">
Fonction 000 avec
code économique
951-01</t>
        </r>
      </text>
    </comment>
    <comment ref="A51" authorId="0">
      <text>
        <r>
          <rPr>
            <b/>
            <sz val="8"/>
            <rFont val="Tahoma"/>
            <family val="2"/>
          </rPr>
          <t>Rudy:</t>
        </r>
        <r>
          <rPr>
            <sz val="8"/>
            <rFont val="Tahoma"/>
            <family val="2"/>
          </rPr>
          <t xml:space="preserve">
pas activé</t>
        </r>
      </text>
    </comment>
    <comment ref="A57" authorId="0">
      <text>
        <r>
          <rPr>
            <b/>
            <sz val="8"/>
            <rFont val="Tahoma"/>
            <family val="2"/>
          </rPr>
          <t>Rudy:</t>
        </r>
        <r>
          <rPr>
            <sz val="8"/>
            <rFont val="Tahoma"/>
            <family val="2"/>
          </rPr>
          <t xml:space="preserve">
Recette groupe 68</t>
        </r>
      </text>
    </comment>
    <comment ref="A22" authorId="0">
      <text>
        <r>
          <rPr>
            <b/>
            <sz val="8"/>
            <rFont val="Tahoma"/>
            <family val="2"/>
          </rPr>
          <t>Rudy:</t>
        </r>
        <r>
          <rPr>
            <sz val="8"/>
            <rFont val="Tahoma"/>
            <family val="2"/>
          </rPr>
          <t xml:space="preserve">
Fonction 040 avec
code économique
373-01</t>
        </r>
      </text>
    </comment>
    <comment ref="A53" authorId="0">
      <text>
        <r>
          <rPr>
            <b/>
            <sz val="8"/>
            <rFont val="Tahoma"/>
            <family val="2"/>
          </rPr>
          <t>Rudy:</t>
        </r>
        <r>
          <rPr>
            <sz val="8"/>
            <rFont val="Tahoma"/>
            <family val="2"/>
          </rPr>
          <t xml:space="preserve">
Groupe 68 duquel on a enlevé les 060, apparaissant hors exercice en ligne 58</t>
        </r>
      </text>
    </comment>
    <comment ref="A35" authorId="0">
      <text>
        <r>
          <rPr>
            <b/>
            <sz val="8"/>
            <rFont val="Tahoma"/>
            <family val="2"/>
          </rPr>
          <t>Rudy:</t>
        </r>
        <r>
          <rPr>
            <sz val="8"/>
            <rFont val="Tahoma"/>
            <family val="2"/>
          </rPr>
          <t xml:space="preserve">
à programmer 351/485-48</t>
        </r>
      </text>
    </comment>
  </commentList>
</comments>
</file>

<file path=xl/comments8.xml><?xml version="1.0" encoding="utf-8"?>
<comments xmlns="http://schemas.openxmlformats.org/spreadsheetml/2006/main">
  <authors>
    <author>Rudy</author>
    <author>SALE</author>
  </authors>
  <commentList>
    <comment ref="A9" authorId="0">
      <text>
        <r>
          <rPr>
            <b/>
            <sz val="8"/>
            <rFont val="Tahoma"/>
            <family val="2"/>
          </rPr>
          <t>Rudy:</t>
        </r>
        <r>
          <rPr>
            <sz val="8"/>
            <rFont val="Tahoma"/>
            <family val="2"/>
          </rPr>
          <t xml:space="preserve">
Code économique
111-01
112-01
113-01</t>
        </r>
      </text>
    </comment>
    <comment ref="A10" authorId="0">
      <text>
        <r>
          <rPr>
            <b/>
            <sz val="8"/>
            <rFont val="Tahoma"/>
            <family val="2"/>
          </rPr>
          <t>Rudy:</t>
        </r>
        <r>
          <rPr>
            <sz val="8"/>
            <rFont val="Tahoma"/>
            <family val="2"/>
          </rPr>
          <t xml:space="preserve">
code économique
111-02
112-02
113-02</t>
        </r>
      </text>
    </comment>
    <comment ref="A11" authorId="0">
      <text>
        <r>
          <rPr>
            <b/>
            <sz val="8"/>
            <rFont val="Tahoma"/>
            <family val="2"/>
          </rPr>
          <t>Rudy:</t>
        </r>
        <r>
          <rPr>
            <sz val="8"/>
            <rFont val="Tahoma"/>
            <family val="2"/>
          </rPr>
          <t xml:space="preserve">
Toutes les dépenses de fonction72xx moins les dépenses commençant par Fonction 72 avec code économique
111-11</t>
        </r>
      </text>
    </comment>
    <comment ref="A12" authorId="0">
      <text>
        <r>
          <rPr>
            <b/>
            <sz val="8"/>
            <rFont val="Tahoma"/>
            <family val="2"/>
          </rPr>
          <t>Rudy:</t>
        </r>
        <r>
          <rPr>
            <sz val="8"/>
            <rFont val="Tahoma"/>
            <family val="2"/>
          </rPr>
          <t xml:space="preserve">
Dépenses de fonction 351, avec code économique commençant par 11. Comprend donc les 111-08, pompiers volontaires</t>
        </r>
      </text>
    </comment>
    <comment ref="A13" authorId="0">
      <text>
        <r>
          <rPr>
            <b/>
            <sz val="8"/>
            <rFont val="Tahoma"/>
            <family val="2"/>
          </rPr>
          <t>Rudy:</t>
        </r>
        <r>
          <rPr>
            <sz val="8"/>
            <rFont val="Tahoma"/>
            <family val="2"/>
          </rPr>
          <t xml:space="preserve">
Fonction 101 avec
code économique
111-21 et 112-*</t>
        </r>
      </text>
    </comment>
    <comment ref="A14" authorId="0">
      <text>
        <r>
          <rPr>
            <b/>
            <sz val="8"/>
            <rFont val="Tahoma"/>
            <family val="2"/>
          </rPr>
          <t>Rudy:</t>
        </r>
        <r>
          <rPr>
            <sz val="8"/>
            <rFont val="Tahoma"/>
            <family val="2"/>
          </rPr>
          <t xml:space="preserve">
Fonction 101 avec
code économique
111-22</t>
        </r>
      </text>
    </comment>
    <comment ref="A15" authorId="0">
      <text>
        <r>
          <rPr>
            <b/>
            <sz val="8"/>
            <rFont val="Tahoma"/>
            <family val="2"/>
          </rPr>
          <t>Rudy:</t>
        </r>
        <r>
          <rPr>
            <sz val="8"/>
            <rFont val="Tahoma"/>
            <family val="2"/>
          </rPr>
          <t xml:space="preserve">
pas activé</t>
        </r>
      </text>
    </comment>
    <comment ref="A16" authorId="0">
      <text>
        <r>
          <rPr>
            <b/>
            <sz val="8"/>
            <rFont val="Tahoma"/>
            <family val="2"/>
          </rPr>
          <t>Rudy:</t>
        </r>
        <r>
          <rPr>
            <sz val="8"/>
            <rFont val="Tahoma"/>
            <family val="2"/>
          </rPr>
          <t xml:space="preserve">
pas activé</t>
        </r>
      </text>
    </comment>
    <comment ref="A18" authorId="0">
      <text>
        <r>
          <rPr>
            <b/>
            <sz val="8"/>
            <rFont val="Tahoma"/>
            <family val="2"/>
          </rPr>
          <t>Rudy:</t>
        </r>
        <r>
          <rPr>
            <sz val="8"/>
            <rFont val="Tahoma"/>
            <family val="2"/>
          </rPr>
          <t xml:space="preserve">
Groupe 70</t>
        </r>
      </text>
    </comment>
    <comment ref="A20" authorId="0">
      <text>
        <r>
          <rPr>
            <b/>
            <sz val="8"/>
            <rFont val="Tahoma"/>
            <family val="2"/>
          </rPr>
          <t>Rudy:</t>
        </r>
        <r>
          <rPr>
            <sz val="8"/>
            <rFont val="Tahoma"/>
            <family val="2"/>
          </rPr>
          <t xml:space="preserve">
Fonction 121 avec
code économique 123-48</t>
        </r>
      </text>
    </comment>
    <comment ref="A21" authorId="0">
      <text>
        <r>
          <rPr>
            <b/>
            <sz val="8"/>
            <rFont val="Tahoma"/>
            <family val="2"/>
          </rPr>
          <t>Rudy:</t>
        </r>
        <r>
          <rPr>
            <sz val="8"/>
            <rFont val="Tahoma"/>
            <family val="2"/>
          </rPr>
          <t xml:space="preserve">
Fonction 876 avec
code économique 124-*</t>
        </r>
      </text>
    </comment>
    <comment ref="A22" authorId="0">
      <text>
        <r>
          <rPr>
            <b/>
            <sz val="8"/>
            <rFont val="Tahoma"/>
            <family val="2"/>
          </rPr>
          <t>Rudy:</t>
        </r>
        <r>
          <rPr>
            <sz val="8"/>
            <rFont val="Tahoma"/>
            <family val="2"/>
          </rPr>
          <t xml:space="preserve">
Code économique
123-11</t>
        </r>
      </text>
    </comment>
    <comment ref="A23" authorId="0">
      <text>
        <r>
          <rPr>
            <b/>
            <sz val="8"/>
            <rFont val="Tahoma"/>
            <family val="2"/>
          </rPr>
          <t>Rudy:</t>
        </r>
        <r>
          <rPr>
            <sz val="8"/>
            <rFont val="Tahoma"/>
            <family val="2"/>
          </rPr>
          <t xml:space="preserve">
Code économique
123-07</t>
        </r>
      </text>
    </comment>
    <comment ref="A24" authorId="0">
      <text>
        <r>
          <rPr>
            <b/>
            <sz val="8"/>
            <rFont val="Tahoma"/>
            <family val="2"/>
          </rPr>
          <t>Rudy:</t>
        </r>
        <r>
          <rPr>
            <sz val="8"/>
            <rFont val="Tahoma"/>
            <family val="2"/>
          </rPr>
          <t xml:space="preserve">
Code économique
127-03</t>
        </r>
      </text>
    </comment>
    <comment ref="A25" authorId="0">
      <text>
        <r>
          <rPr>
            <b/>
            <sz val="8"/>
            <rFont val="Tahoma"/>
            <family val="2"/>
          </rPr>
          <t>Rudy:</t>
        </r>
        <r>
          <rPr>
            <sz val="8"/>
            <rFont val="Tahoma"/>
            <family val="2"/>
          </rPr>
          <t xml:space="preserve">
Code économique
125-15</t>
        </r>
      </text>
    </comment>
    <comment ref="A26" authorId="0">
      <text>
        <r>
          <rPr>
            <b/>
            <sz val="8"/>
            <rFont val="Tahoma"/>
            <family val="2"/>
          </rPr>
          <t>Rudy:</t>
        </r>
        <r>
          <rPr>
            <sz val="8"/>
            <rFont val="Tahoma"/>
            <family val="2"/>
          </rPr>
          <t xml:space="preserve">
Code économique
125-03</t>
        </r>
      </text>
    </comment>
    <comment ref="A27" authorId="0">
      <text>
        <r>
          <rPr>
            <b/>
            <sz val="8"/>
            <rFont val="Tahoma"/>
            <family val="2"/>
          </rPr>
          <t>Rudy:</t>
        </r>
        <r>
          <rPr>
            <sz val="8"/>
            <rFont val="Tahoma"/>
            <family val="2"/>
          </rPr>
          <t xml:space="preserve">
Code économique
140-02</t>
        </r>
      </text>
    </comment>
    <comment ref="A28" authorId="0">
      <text>
        <r>
          <rPr>
            <b/>
            <sz val="8"/>
            <rFont val="Tahoma"/>
            <family val="2"/>
          </rPr>
          <t>Rudy:</t>
        </r>
        <r>
          <rPr>
            <sz val="8"/>
            <rFont val="Tahoma"/>
            <family val="2"/>
          </rPr>
          <t xml:space="preserve">
Code économique
123-08   124-08   125-08</t>
        </r>
      </text>
    </comment>
    <comment ref="A29" authorId="0">
      <text>
        <r>
          <rPr>
            <b/>
            <sz val="8"/>
            <rFont val="Tahoma"/>
            <family val="2"/>
          </rPr>
          <t>Rudy:</t>
        </r>
        <r>
          <rPr>
            <sz val="8"/>
            <rFont val="Tahoma"/>
            <family val="2"/>
          </rPr>
          <t xml:space="preserve">
Code économique
123-13</t>
        </r>
      </text>
    </comment>
    <comment ref="A30" authorId="0">
      <text>
        <r>
          <rPr>
            <b/>
            <sz val="8"/>
            <rFont val="Tahoma"/>
            <family val="2"/>
          </rPr>
          <t>Rudy:</t>
        </r>
        <r>
          <rPr>
            <sz val="8"/>
            <rFont val="Tahoma"/>
            <family val="2"/>
          </rPr>
          <t xml:space="preserve">
Code économique 
125-*</t>
        </r>
      </text>
    </comment>
    <comment ref="A32" authorId="0">
      <text>
        <r>
          <rPr>
            <b/>
            <sz val="8"/>
            <rFont val="Tahoma"/>
            <family val="2"/>
          </rPr>
          <t>Rudy:</t>
        </r>
        <r>
          <rPr>
            <sz val="8"/>
            <rFont val="Tahoma"/>
            <family val="2"/>
          </rPr>
          <t xml:space="preserve">
Code économique
124-*</t>
        </r>
      </text>
    </comment>
    <comment ref="A34" authorId="0">
      <text>
        <r>
          <rPr>
            <b/>
            <sz val="8"/>
            <rFont val="Tahoma"/>
            <family val="2"/>
          </rPr>
          <t>Rudy:</t>
        </r>
        <r>
          <rPr>
            <sz val="8"/>
            <rFont val="Tahoma"/>
            <family val="2"/>
          </rPr>
          <t xml:space="preserve">
Groupe 71</t>
        </r>
      </text>
    </comment>
    <comment ref="A36" authorId="0">
      <text>
        <r>
          <rPr>
            <b/>
            <sz val="8"/>
            <rFont val="Tahoma"/>
            <family val="2"/>
          </rPr>
          <t>Rudy:</t>
        </r>
        <r>
          <rPr>
            <sz val="8"/>
            <rFont val="Tahoma"/>
            <family val="2"/>
          </rPr>
          <t xml:space="preserve">
Fonction 831 avec
code économique
435-01</t>
        </r>
      </text>
    </comment>
    <comment ref="A37" authorId="0">
      <text>
        <r>
          <rPr>
            <b/>
            <sz val="8"/>
            <rFont val="Tahoma"/>
            <family val="2"/>
          </rPr>
          <t>Rudy:</t>
        </r>
        <r>
          <rPr>
            <sz val="8"/>
            <rFont val="Tahoma"/>
            <family val="2"/>
          </rPr>
          <t xml:space="preserve">
Fonction 33 avec 
code économique
435-01</t>
        </r>
      </text>
    </comment>
    <comment ref="A38" authorId="0">
      <text>
        <r>
          <rPr>
            <b/>
            <sz val="8"/>
            <rFont val="Tahoma"/>
            <family val="2"/>
          </rPr>
          <t>Rudy:</t>
        </r>
        <r>
          <rPr>
            <sz val="8"/>
            <rFont val="Tahoma"/>
            <family val="2"/>
          </rPr>
          <t xml:space="preserve">
fonction 351 avec
code économique
435-01</t>
        </r>
      </text>
    </comment>
    <comment ref="A39" authorId="0">
      <text>
        <r>
          <rPr>
            <b/>
            <sz val="8"/>
            <rFont val="Tahoma"/>
            <family val="2"/>
          </rPr>
          <t>Rudy:</t>
        </r>
        <r>
          <rPr>
            <sz val="8"/>
            <rFont val="Tahoma"/>
            <family val="2"/>
          </rPr>
          <t xml:space="preserve">
pas activé</t>
        </r>
      </text>
    </comment>
    <comment ref="A40" authorId="0">
      <text>
        <r>
          <rPr>
            <b/>
            <sz val="8"/>
            <rFont val="Tahoma"/>
            <family val="2"/>
          </rPr>
          <t>Rudy:</t>
        </r>
        <r>
          <rPr>
            <sz val="8"/>
            <rFont val="Tahoma"/>
            <family val="2"/>
          </rPr>
          <t xml:space="preserve">
Fonction 876 avec
code économique
435-01</t>
        </r>
      </text>
    </comment>
    <comment ref="A41" authorId="0">
      <text>
        <r>
          <rPr>
            <b/>
            <sz val="8"/>
            <rFont val="Tahoma"/>
            <family val="2"/>
          </rPr>
          <t>Rudy:</t>
        </r>
        <r>
          <rPr>
            <sz val="8"/>
            <rFont val="Tahoma"/>
            <family val="2"/>
          </rPr>
          <t xml:space="preserve">
Fonction 79 avec
code économique
435-01</t>
        </r>
      </text>
    </comment>
    <comment ref="A42" authorId="0">
      <text>
        <r>
          <rPr>
            <b/>
            <sz val="8"/>
            <rFont val="Tahoma"/>
            <family val="2"/>
          </rPr>
          <t>Rudy:</t>
        </r>
        <r>
          <rPr>
            <sz val="8"/>
            <rFont val="Tahoma"/>
            <family val="2"/>
          </rPr>
          <t xml:space="preserve">
Code économique 332-01</t>
        </r>
      </text>
    </comment>
    <comment ref="A43" authorId="0">
      <text>
        <r>
          <rPr>
            <b/>
            <sz val="8"/>
            <rFont val="Tahoma"/>
            <family val="2"/>
          </rPr>
          <t>Rudy:</t>
        </r>
        <r>
          <rPr>
            <sz val="8"/>
            <rFont val="Tahoma"/>
            <family val="2"/>
          </rPr>
          <t xml:space="preserve">
pas activé</t>
        </r>
      </text>
    </comment>
    <comment ref="A44" authorId="0">
      <text>
        <r>
          <rPr>
            <b/>
            <sz val="8"/>
            <rFont val="Tahoma"/>
            <family val="2"/>
          </rPr>
          <t>Rudy:</t>
        </r>
        <r>
          <rPr>
            <sz val="8"/>
            <rFont val="Tahoma"/>
            <family val="2"/>
          </rPr>
          <t xml:space="preserve">
Code économique 
332-02 et 332-03</t>
        </r>
      </text>
    </comment>
    <comment ref="A46" authorId="0">
      <text>
        <r>
          <rPr>
            <b/>
            <sz val="8"/>
            <rFont val="Tahoma"/>
            <family val="2"/>
          </rPr>
          <t>Rudy:</t>
        </r>
        <r>
          <rPr>
            <sz val="8"/>
            <rFont val="Tahoma"/>
            <family val="2"/>
          </rPr>
          <t xml:space="preserve">
Groupe 72</t>
        </r>
      </text>
    </comment>
    <comment ref="A48" authorId="0">
      <text>
        <r>
          <rPr>
            <b/>
            <sz val="8"/>
            <rFont val="Tahoma"/>
            <family val="2"/>
          </rPr>
          <t>Rudy:</t>
        </r>
        <r>
          <rPr>
            <sz val="8"/>
            <rFont val="Tahoma"/>
            <family val="2"/>
          </rPr>
          <t xml:space="preserve">
Code économique 214-*</t>
        </r>
      </text>
    </comment>
    <comment ref="A49" authorId="0">
      <text>
        <r>
          <rPr>
            <b/>
            <sz val="8"/>
            <rFont val="Tahoma"/>
            <family val="2"/>
          </rPr>
          <t>Rudy:</t>
        </r>
        <r>
          <rPr>
            <sz val="8"/>
            <rFont val="Tahoma"/>
            <family val="2"/>
          </rPr>
          <t xml:space="preserve">
code économique
221-01 et 911-01</t>
        </r>
      </text>
    </comment>
    <comment ref="A50" authorId="0">
      <text>
        <r>
          <rPr>
            <b/>
            <sz val="8"/>
            <rFont val="Tahoma"/>
            <family val="2"/>
          </rPr>
          <t>Rudy:</t>
        </r>
        <r>
          <rPr>
            <sz val="8"/>
            <rFont val="Tahoma"/>
            <family val="2"/>
          </rPr>
          <t xml:space="preserve">
pas activé</t>
        </r>
      </text>
    </comment>
    <comment ref="A51" authorId="0">
      <text>
        <r>
          <rPr>
            <b/>
            <sz val="8"/>
            <rFont val="Tahoma"/>
            <family val="2"/>
          </rPr>
          <t>Rudy:</t>
        </r>
        <r>
          <rPr>
            <sz val="8"/>
            <rFont val="Tahoma"/>
            <family val="2"/>
          </rPr>
          <t xml:space="preserve">
pas activé</t>
        </r>
      </text>
    </comment>
    <comment ref="A52" authorId="0">
      <text>
        <r>
          <rPr>
            <b/>
            <sz val="8"/>
            <rFont val="Tahoma"/>
            <family val="2"/>
          </rPr>
          <t>Rudy:</t>
        </r>
        <r>
          <rPr>
            <sz val="8"/>
            <rFont val="Tahoma"/>
            <family val="2"/>
          </rPr>
          <t xml:space="preserve">
Code économique
213-01 et 913-01</t>
        </r>
      </text>
    </comment>
    <comment ref="A53" authorId="0">
      <text>
        <r>
          <rPr>
            <b/>
            <sz val="8"/>
            <rFont val="Tahoma"/>
            <family val="2"/>
          </rPr>
          <t>Rudy:</t>
        </r>
        <r>
          <rPr>
            <sz val="8"/>
            <rFont val="Tahoma"/>
            <family val="2"/>
          </rPr>
          <t xml:space="preserve">
Code économique
212-01 et 912-01</t>
        </r>
      </text>
    </comment>
    <comment ref="A54" authorId="0">
      <text>
        <r>
          <rPr>
            <b/>
            <sz val="8"/>
            <rFont val="Tahoma"/>
            <family val="2"/>
          </rPr>
          <t>Rudy:</t>
        </r>
        <r>
          <rPr>
            <sz val="8"/>
            <rFont val="Tahoma"/>
            <family val="2"/>
          </rPr>
          <t xml:space="preserve">
pas activé</t>
        </r>
      </text>
    </comment>
    <comment ref="A56" authorId="0">
      <text>
        <r>
          <rPr>
            <b/>
            <sz val="8"/>
            <rFont val="Tahoma"/>
            <family val="2"/>
          </rPr>
          <t>Rudy:</t>
        </r>
        <r>
          <rPr>
            <sz val="8"/>
            <rFont val="Tahoma"/>
            <family val="2"/>
          </rPr>
          <t xml:space="preserve">
Groupe 7X</t>
        </r>
      </text>
    </comment>
    <comment ref="A59" authorId="0">
      <text>
        <r>
          <rPr>
            <b/>
            <sz val="8"/>
            <rFont val="Tahoma"/>
            <family val="2"/>
          </rPr>
          <t>Rudy:</t>
        </r>
        <r>
          <rPr>
            <sz val="8"/>
            <rFont val="Tahoma"/>
            <family val="2"/>
          </rPr>
          <t xml:space="preserve">
Fonction 000 avec
code économique
991-01</t>
        </r>
      </text>
    </comment>
    <comment ref="A61" authorId="0">
      <text>
        <r>
          <rPr>
            <b/>
            <sz val="8"/>
            <rFont val="Tahoma"/>
            <family val="2"/>
          </rPr>
          <t>Rudy:</t>
        </r>
        <r>
          <rPr>
            <sz val="8"/>
            <rFont val="Tahoma"/>
            <family val="2"/>
          </rPr>
          <t xml:space="preserve">
Groupe 78</t>
        </r>
      </text>
    </comment>
    <comment ref="A57" authorId="0">
      <text>
        <r>
          <rPr>
            <b/>
            <sz val="8"/>
            <rFont val="Tahoma"/>
            <family val="2"/>
          </rPr>
          <t>Rudy:</t>
        </r>
        <r>
          <rPr>
            <sz val="8"/>
            <rFont val="Tahoma"/>
            <family val="2"/>
          </rPr>
          <t xml:space="preserve">
groupe 78 moins 060 apparaissant hors exercice en ligne 60</t>
        </r>
      </text>
    </comment>
    <comment ref="A31" authorId="1">
      <text>
        <r>
          <rPr>
            <b/>
            <sz val="8"/>
            <rFont val="Tahoma"/>
            <family val="0"/>
          </rPr>
          <t>SALE:</t>
        </r>
        <r>
          <rPr>
            <sz val="8"/>
            <rFont val="Tahoma"/>
            <family val="0"/>
          </rPr>
          <t xml:space="preserve">
421 à 425 : 140-02 &amp; 140-06
</t>
        </r>
      </text>
    </comment>
  </commentList>
</comments>
</file>

<file path=xl/comments9.xml><?xml version="1.0" encoding="utf-8"?>
<comments xmlns="http://schemas.openxmlformats.org/spreadsheetml/2006/main">
  <authors>
    <author>Philippe BROGNON</author>
  </authors>
  <commentList>
    <comment ref="C8" authorId="0">
      <text>
        <r>
          <rPr>
            <b/>
            <sz val="8"/>
            <rFont val="Tahoma"/>
            <family val="2"/>
          </rPr>
          <t>Philippe BROGNON:</t>
        </r>
        <r>
          <rPr>
            <sz val="8"/>
            <rFont val="Tahoma"/>
            <family val="2"/>
          </rPr>
          <t xml:space="preserve">
encodé dans onglet caractéristique, critère recettes du personnel du logicel. Permet au logiciel d'identifier par année les recettes afférentes au personnel (ape,assurance,subventions,autres, avec détermination de pourcentage le cas échéant, permettant au logiciel d'approcher au mieux le coût net du personnel)</t>
        </r>
      </text>
    </comment>
  </commentList>
</comments>
</file>

<file path=xl/sharedStrings.xml><?xml version="1.0" encoding="utf-8"?>
<sst xmlns="http://schemas.openxmlformats.org/spreadsheetml/2006/main" count="798" uniqueCount="586">
  <si>
    <t>SYNTHESE ANALYTIQUE</t>
  </si>
  <si>
    <t>Administration communale de:</t>
  </si>
  <si>
    <t>Exercice:</t>
  </si>
  <si>
    <t>1. Tableau de bord général</t>
  </si>
  <si>
    <t>Exercice</t>
  </si>
  <si>
    <t>Objet:</t>
  </si>
  <si>
    <t>Population</t>
  </si>
  <si>
    <t>Chiffres:</t>
  </si>
  <si>
    <t xml:space="preserve">Population scolaire </t>
  </si>
  <si>
    <t>(nombre d'élèves au 31/12</t>
  </si>
  <si>
    <t>inscrits dans le réseau</t>
  </si>
  <si>
    <t>communal)</t>
  </si>
  <si>
    <t>Tableau de bord général de la commune</t>
  </si>
  <si>
    <t>Evolution des principales données budgétaires</t>
  </si>
  <si>
    <t>Analyse des charges et des produits</t>
  </si>
  <si>
    <t>Etat de l'endettement de la commune</t>
  </si>
  <si>
    <t>Etat des réserves et des provisions</t>
  </si>
  <si>
    <t>Tableau synthétique des mutations de l'actif immobilisé</t>
  </si>
  <si>
    <t>Récapitulatif par secteur des tiers disposant d'une aide financière</t>
  </si>
  <si>
    <t>Voirie communale (kms)</t>
  </si>
  <si>
    <t>Superficie (km2)</t>
  </si>
  <si>
    <t>Densité de population</t>
  </si>
  <si>
    <t>au Km2</t>
  </si>
  <si>
    <t>Membre de la zone de police de :</t>
  </si>
  <si>
    <t>Membre du service incendie de :</t>
  </si>
  <si>
    <t>Exercices:</t>
  </si>
  <si>
    <t>1.a: Carte d'identité de la commune</t>
  </si>
  <si>
    <t>Résultat global:</t>
  </si>
  <si>
    <t xml:space="preserve">                Résultat budgétaire ordinaire *</t>
  </si>
  <si>
    <t>* Droits constatés nets - dépenses engagées</t>
  </si>
  <si>
    <t xml:space="preserve">Dépenses </t>
  </si>
  <si>
    <t>Recettes</t>
  </si>
  <si>
    <t>Coût net (D-R)</t>
  </si>
  <si>
    <t>1-a: Carte d'identité de la commune</t>
  </si>
  <si>
    <t>RECETTES DE PRESTATIONS</t>
  </si>
  <si>
    <t>Vente de bois</t>
  </si>
  <si>
    <t>Locations patrimoine</t>
  </si>
  <si>
    <t>Vente d'eau</t>
  </si>
  <si>
    <t>Autres</t>
  </si>
  <si>
    <t>RECETTES DE TRANSFERTS</t>
  </si>
  <si>
    <t>Fonds des communes : dotation principale</t>
  </si>
  <si>
    <t>Fonds des communes : dotation spécifique</t>
  </si>
  <si>
    <t>Tonus axe 1</t>
  </si>
  <si>
    <t>Sous-total Fonds des communes</t>
  </si>
  <si>
    <t xml:space="preserve">Précompte immobilier </t>
  </si>
  <si>
    <t>IPP</t>
  </si>
  <si>
    <t>Taxes automobiles</t>
  </si>
  <si>
    <t>Taxe sur immondices</t>
  </si>
  <si>
    <t>Vente sacs</t>
  </si>
  <si>
    <t>Autres taxes locales</t>
  </si>
  <si>
    <t>Quote-part incendie</t>
  </si>
  <si>
    <t>Contrat de sécurité</t>
  </si>
  <si>
    <t>Subventions "politique Grandes Villes"</t>
  </si>
  <si>
    <t>Remboursement emprunts part Etat</t>
  </si>
  <si>
    <t>Remboursement CRAC</t>
  </si>
  <si>
    <t xml:space="preserve">Autres </t>
  </si>
  <si>
    <t>Sous-total Subsides</t>
  </si>
  <si>
    <t>Tonus axe 2</t>
  </si>
  <si>
    <t>RECETTES DE DETTE</t>
  </si>
  <si>
    <t>intérêts créditeurs</t>
  </si>
  <si>
    <t>Dividendes Holding Communal (Dexia)</t>
  </si>
  <si>
    <t>Dividendes Intercommunale Énergétique</t>
  </si>
  <si>
    <t>Dividendes eau</t>
  </si>
  <si>
    <t>Autres dividendes</t>
  </si>
  <si>
    <t>sous-total recettes de dette</t>
  </si>
  <si>
    <t>TOTAL RECETTES</t>
  </si>
  <si>
    <t>Recettes des installations culturelles et sportives</t>
  </si>
  <si>
    <t>DEPENSES DE PERSONNEL</t>
  </si>
  <si>
    <t>Traitements personnel pompier</t>
  </si>
  <si>
    <t>Traitements mandataires</t>
  </si>
  <si>
    <t>Assurance-loi</t>
  </si>
  <si>
    <t>sous-total dép. personnel</t>
  </si>
  <si>
    <t>DEPENSES DE FONCTIONNEMENT</t>
  </si>
  <si>
    <t>Frais administratifs IPP</t>
  </si>
  <si>
    <t>Déchets</t>
  </si>
  <si>
    <t>Téléphonie</t>
  </si>
  <si>
    <t>Carburant</t>
  </si>
  <si>
    <t>Chauffage, électricité</t>
  </si>
  <si>
    <t>Eclairage public</t>
  </si>
  <si>
    <t>Assurances</t>
  </si>
  <si>
    <t>sous-total dép. fonctionnement</t>
  </si>
  <si>
    <t>DEPENSES DE TRANSFERTS</t>
  </si>
  <si>
    <t>Intervention au CPAS</t>
  </si>
  <si>
    <t>Intervention Zone de police (2002-2006)</t>
  </si>
  <si>
    <t>Intervention SRI</t>
  </si>
  <si>
    <t>Intervention Hôpital</t>
  </si>
  <si>
    <t>Intervention traitement des déchets</t>
  </si>
  <si>
    <t>Intervention fabriques d'église &amp; laïcité</t>
  </si>
  <si>
    <t>Autres cotisations intercommunales</t>
  </si>
  <si>
    <t xml:space="preserve">Autres cotisations </t>
  </si>
  <si>
    <t>sous-total dép. transferts</t>
  </si>
  <si>
    <t>DEPENSES DE DETTE</t>
  </si>
  <si>
    <t>Intérêts débiteurs</t>
  </si>
  <si>
    <t>Charges emprunts part-propre Investissements</t>
  </si>
  <si>
    <t>Charges emprunts Assainissement</t>
  </si>
  <si>
    <t>Interventions communales au CRAC</t>
  </si>
  <si>
    <t>Charges emprunts tiers</t>
  </si>
  <si>
    <t>Charges emprunts part Etat</t>
  </si>
  <si>
    <t>TOTAL DEPENSES</t>
  </si>
  <si>
    <t>Nombre d'équivalent temps plein au 31/12</t>
  </si>
  <si>
    <t>&lt;Totaux</t>
  </si>
  <si>
    <t xml:space="preserve">1. </t>
  </si>
  <si>
    <t>Dette part propre</t>
  </si>
  <si>
    <t>Encours</t>
  </si>
  <si>
    <t>Amortissements</t>
  </si>
  <si>
    <t>Intérêts</t>
  </si>
  <si>
    <t>Charges totales</t>
  </si>
  <si>
    <t>2.</t>
  </si>
  <si>
    <t>Dette d'assainissement (CRAC)</t>
  </si>
  <si>
    <t>2.a.</t>
  </si>
  <si>
    <t>Part communale</t>
  </si>
  <si>
    <t>2.b.</t>
  </si>
  <si>
    <t>Part régionale (CRAC)</t>
  </si>
  <si>
    <t xml:space="preserve">3. </t>
  </si>
  <si>
    <t>Dette Part Etat</t>
  </si>
  <si>
    <t>4.</t>
  </si>
  <si>
    <t>Dette pour Tiers</t>
  </si>
  <si>
    <t xml:space="preserve">5. </t>
  </si>
  <si>
    <t>Dette garantie par la commune</t>
  </si>
  <si>
    <t>Encours part communale (=1+2.a)</t>
  </si>
  <si>
    <t>5-1 La dette financière</t>
  </si>
  <si>
    <t>5-1 La dette financière (investissements + assainissement)</t>
  </si>
  <si>
    <t>m de voirie /hab.</t>
  </si>
  <si>
    <t>Composée des communes de:</t>
  </si>
  <si>
    <t>Type de centre:</t>
  </si>
  <si>
    <t>Régies autonomes:</t>
  </si>
  <si>
    <t>Régies non-autonomes:</t>
  </si>
  <si>
    <t>Contrat de sécurité Oui/Non:</t>
  </si>
  <si>
    <t>Taux</t>
  </si>
  <si>
    <t>Rendement de l'additionnel</t>
  </si>
  <si>
    <t>( %  / centime)</t>
  </si>
  <si>
    <t>Additionnel à l' IPP</t>
  </si>
  <si>
    <t>Additionnel au précompte immobilier</t>
  </si>
  <si>
    <t>Nombre de personnes occupées par la commune :</t>
  </si>
  <si>
    <t>soit :</t>
  </si>
  <si>
    <t>équivalents temps-plein.</t>
  </si>
  <si>
    <t>1.b: Evolution des résultats budgétaires ordinaires:</t>
  </si>
  <si>
    <t>1-b: Evolution des résultats bugétaires ordinaires</t>
  </si>
  <si>
    <t>2-1: Recettes et dépenses ordinaire et taux de réalisation du budget</t>
  </si>
  <si>
    <t>2-3: Les dépenses ordinaires</t>
  </si>
  <si>
    <t>2-4 Les dépenses de personnel</t>
  </si>
  <si>
    <t>2-2: Les recettes ordinaires</t>
  </si>
  <si>
    <t>2-4: Les dépenses de personnel</t>
  </si>
  <si>
    <t>Subventions APE</t>
  </si>
  <si>
    <t>Sous-total "taxes additionnelles"</t>
  </si>
  <si>
    <t>Total des recettes fiscales</t>
  </si>
  <si>
    <t>Sous-total "taxes locales"</t>
  </si>
  <si>
    <t>Bénéfice des Régies communales</t>
  </si>
  <si>
    <t>Taxes industrielles, commerciales et agricoles</t>
  </si>
  <si>
    <t>Frais de la gestion informatique</t>
  </si>
  <si>
    <t>Prise en charge du déficit des régies communales</t>
  </si>
  <si>
    <t>2-5: Les dépenses extraordinaires d'investissement</t>
  </si>
  <si>
    <t>2-6: Le financement des investissements:</t>
  </si>
  <si>
    <t>Emprunts</t>
  </si>
  <si>
    <t>Subsides</t>
  </si>
  <si>
    <t>5-2 La dette à court terme (Fournisseurs, tiers …)</t>
  </si>
  <si>
    <t>Les principaux fournisseurs</t>
  </si>
  <si>
    <t>Liste des fourniseurs dont le total des commandes a atteint au moins:</t>
  </si>
  <si>
    <t>au 31/12</t>
  </si>
  <si>
    <t>Noms:</t>
  </si>
  <si>
    <t>Total des commandes</t>
  </si>
  <si>
    <t>(totalisation sur base des comptes particuliers)</t>
  </si>
  <si>
    <t>Etat et fluctuation de la trésorerie</t>
  </si>
  <si>
    <t>Etat de la trésorerie au 31/12</t>
  </si>
  <si>
    <t>Totaux</t>
  </si>
  <si>
    <t>Situation au 31 décembre</t>
  </si>
  <si>
    <t>Prélèvements</t>
  </si>
  <si>
    <t>Statutaires</t>
  </si>
  <si>
    <t>Contractuels non subventionnés</t>
  </si>
  <si>
    <t>Contractuels subventionnés</t>
  </si>
  <si>
    <t>Jetons de présence</t>
  </si>
  <si>
    <t>Totaux:</t>
  </si>
  <si>
    <t>Consommation d'eau</t>
  </si>
  <si>
    <t>Correspondance</t>
  </si>
  <si>
    <t>Divers</t>
  </si>
  <si>
    <t>11. Les principaux fournisseurs</t>
  </si>
  <si>
    <t>7 Etat des réserves et des provisions</t>
  </si>
  <si>
    <t>Fonds de réserve ordinaire</t>
  </si>
  <si>
    <t>Alimentation</t>
  </si>
  <si>
    <t>Utilisation</t>
  </si>
  <si>
    <t>Fonds de réserve extraordinaire</t>
  </si>
  <si>
    <t>Provisions pour risques et charges:</t>
  </si>
  <si>
    <t>Durée théorique moy de remboursement</t>
  </si>
  <si>
    <t>Adresse de l'administration:</t>
  </si>
  <si>
    <t>Tél:</t>
  </si>
  <si>
    <t>Fax:</t>
  </si>
  <si>
    <t>Email:</t>
  </si>
  <si>
    <t>Adresse du site internet:</t>
  </si>
  <si>
    <t>Gestion informatique du document.</t>
  </si>
  <si>
    <t>Commandes :</t>
  </si>
  <si>
    <t>Cliquez sur la commande&gt;&gt;&gt;</t>
  </si>
  <si>
    <t>Enregistré</t>
  </si>
  <si>
    <t>Trésorerie courante</t>
  </si>
  <si>
    <t>Trésorerie des emprunts</t>
  </si>
  <si>
    <t>Crédit de trésorerie court terme</t>
  </si>
  <si>
    <t>Intérêts et produits(total au 31/12)</t>
  </si>
  <si>
    <t>Intérêts créditeurs</t>
  </si>
  <si>
    <t>Produits des placements</t>
  </si>
  <si>
    <t>Précomptes et taxes sur placements</t>
  </si>
  <si>
    <t>Rendement net de la trésorerie</t>
  </si>
  <si>
    <t>Volume total des placement &gt; à 1 an:</t>
  </si>
  <si>
    <t>Fonds placés pour dons et legs:</t>
  </si>
  <si>
    <t>6-1 Etat et rendement de la trésorerie</t>
  </si>
  <si>
    <t>6-2 Evolution sur le dernier exercice</t>
  </si>
  <si>
    <t>6-2 Evolution de la trésorerie au cours du dernier exercice</t>
  </si>
  <si>
    <t>Solde de trésorerie courante à l'issue de chaque mois (sur base des situations mensuelles de caisse)</t>
  </si>
  <si>
    <t>janvier</t>
  </si>
  <si>
    <t>février</t>
  </si>
  <si>
    <t>mars</t>
  </si>
  <si>
    <t>avril</t>
  </si>
  <si>
    <t>mai</t>
  </si>
  <si>
    <t>juin</t>
  </si>
  <si>
    <t>juillet</t>
  </si>
  <si>
    <t>août</t>
  </si>
  <si>
    <t>septembre</t>
  </si>
  <si>
    <t>octobre</t>
  </si>
  <si>
    <t>novembre</t>
  </si>
  <si>
    <t>décembre</t>
  </si>
  <si>
    <t>3-1 Compte de résultats- Evolution</t>
  </si>
  <si>
    <t>Charges courantes</t>
  </si>
  <si>
    <t>Produits courants</t>
  </si>
  <si>
    <t>Résultats courants</t>
  </si>
  <si>
    <t>Récupération des produits d'emprunts</t>
  </si>
  <si>
    <t>Produits exceptionnels</t>
  </si>
  <si>
    <t>A</t>
  </si>
  <si>
    <t>B</t>
  </si>
  <si>
    <t>C</t>
  </si>
  <si>
    <t>D</t>
  </si>
  <si>
    <t>Remboursement des emprunts</t>
  </si>
  <si>
    <t>Charges exceptionnelles</t>
  </si>
  <si>
    <t>E</t>
  </si>
  <si>
    <t>F</t>
  </si>
  <si>
    <t>Cash-Flow</t>
  </si>
  <si>
    <t>Cash-Flow et taux de couverture des emprunts</t>
  </si>
  <si>
    <t>Le Cash-flow peut être considéré comme le surplus financier généré par l'activité communale au cours de l'exercice.  Le cash-flow permet de calculer le ratio suivant qui donne une idée de la capacité de la commune à rembourser ses emprunts.</t>
  </si>
  <si>
    <t>Ratio de couverture des emprunts:</t>
  </si>
  <si>
    <t>Le ratio de couverture des emprunts par le cash-flow = (Cash-flow + Charges financières) / (Remboursements d'emprunts – Récupérations de remboursements + Charges financières)
Plus ce ratio est supérieur à l'unité plus la commune peut emprunter à l'avenir sans être obligée d'augmenter ses produits ou de diminuer ses charges.  Dans ce calcul, les charges financières sont les intérêts des emprunts, et les remboursements leurs amortissements.</t>
  </si>
  <si>
    <t>Charges financières (voir "Dette")</t>
  </si>
  <si>
    <t>(CF+G)/(E-C+G)</t>
  </si>
  <si>
    <t>G</t>
  </si>
  <si>
    <t>8 Tableau synthétique des mutations de l'actif immobilisé</t>
  </si>
  <si>
    <t xml:space="preserve">I .Immobilisations incorporelles </t>
  </si>
  <si>
    <t>II.Immobilisations corporelles</t>
  </si>
  <si>
    <t>22/26</t>
  </si>
  <si>
    <t>Patrimoine immobilier</t>
  </si>
  <si>
    <t xml:space="preserve">      A. Terres et terrains non bâtis ..........................................................................................................</t>
  </si>
  <si>
    <t xml:space="preserve">      B. Constructions et leurs terrains ........................................................................................................... </t>
  </si>
  <si>
    <t xml:space="preserve">      C. Voiries ..........................................................................................................</t>
  </si>
  <si>
    <t xml:space="preserve">      D. Ouvrages d'art ..........................................................................................................</t>
  </si>
  <si>
    <t xml:space="preserve">      E. Cours et plans d'eau ..........................................................................................................</t>
  </si>
  <si>
    <t>Patrimoine mobilier</t>
  </si>
  <si>
    <t xml:space="preserve">      F. Mobilier, matériel, équipements et sign. routière..........................................................................................................</t>
  </si>
  <si>
    <t>230/3</t>
  </si>
  <si>
    <t xml:space="preserve">      G. Patrimoine artistique et mobilier divers ..........................................................................................................</t>
  </si>
  <si>
    <t>Autres immobilisations</t>
  </si>
  <si>
    <t xml:space="preserve">      H. Immobilisations en cours d'exécution ...........................................................................................................</t>
  </si>
  <si>
    <t xml:space="preserve">      I. Droits réels d'emphythéoses et superficies ..........................................................................................................</t>
  </si>
  <si>
    <t xml:space="preserve">      J. Immobilisations en location-financement ..........................................................................................................</t>
  </si>
  <si>
    <t>262/3</t>
  </si>
  <si>
    <t>III.Subsides d'investissements accordés</t>
  </si>
  <si>
    <t xml:space="preserve">      A. Aux entreprises privées ..........................................................................................................</t>
  </si>
  <si>
    <t xml:space="preserve">      B. Aux ménages, ASBL et autres organismes ..........................................................................................................</t>
  </si>
  <si>
    <t xml:space="preserve">      C. A l'Autorité supérieure ..........................................................................................................</t>
  </si>
  <si>
    <t xml:space="preserve">      D. Aux autres pouvoirs publics ..........................................................................................................</t>
  </si>
  <si>
    <t xml:space="preserve">Acquisitions et </t>
  </si>
  <si>
    <t>investissements</t>
  </si>
  <si>
    <t xml:space="preserve">Ventes </t>
  </si>
  <si>
    <t>Réévaluations</t>
  </si>
  <si>
    <t>IV.Promesses de subsides et prêts accordés</t>
  </si>
  <si>
    <t xml:space="preserve">      A. Promesse de subsides à recevoir...........................................................................................................</t>
  </si>
  <si>
    <t>270/4</t>
  </si>
  <si>
    <t xml:space="preserve">      B. Prêts accordés ..........................................................................................................</t>
  </si>
  <si>
    <t>V.Autres actifs financiers</t>
  </si>
  <si>
    <t xml:space="preserve">      A. Participations et titres à revenus fixes ..........................................................................................................</t>
  </si>
  <si>
    <t>282/5</t>
  </si>
  <si>
    <t xml:space="preserve">      B. Cautionnements versés à plus d'un an ..........................................................................................................</t>
  </si>
  <si>
    <t>Mutations en +</t>
  </si>
  <si>
    <t>Mutations en -</t>
  </si>
  <si>
    <t>EVALUATION DES OPERATIONS DE L'EXERCICE</t>
  </si>
  <si>
    <t>L'évaluation  des opérations de l'exercice a été réalisée conformément à la législation</t>
  </si>
  <si>
    <t xml:space="preserve">en vigueur. </t>
  </si>
  <si>
    <t>Il convient notamment de noter que les réévaluations ont été établies :</t>
  </si>
  <si>
    <t>- pour les terrains, sur base du rendement du centime additionnel. Celui-ci est de</t>
  </si>
  <si>
    <t>pour l'exercice en cours contre</t>
  </si>
  <si>
    <t xml:space="preserve"> pour l'exercice précédent.</t>
  </si>
  <si>
    <t>Taux du réajustement</t>
  </si>
  <si>
    <t>C.Ad. Ex N-1</t>
  </si>
  <si>
    <t>- pour les bâtiments, sur base de l'indice ABEX. Celui-ci est de</t>
  </si>
  <si>
    <t>ABEX Ex. N - ABEX Ex N-1</t>
  </si>
  <si>
    <t xml:space="preserve"> ABEX Ex N-1</t>
  </si>
  <si>
    <t>C.Ad. Ex. N - C.Ad. Ex N-1/</t>
  </si>
  <si>
    <t>Si il a été fait exception aux règles légales , veuillez en détailler la raison ci-après:</t>
  </si>
  <si>
    <t>pour l'exercice en</t>
  </si>
  <si>
    <t xml:space="preserve">  cours contre</t>
  </si>
  <si>
    <t>pour l'exercice précédent.</t>
  </si>
  <si>
    <t>DROITS ET ENGAGEMENTS HORS BILAN</t>
  </si>
  <si>
    <t>Un des principes de base de la comptabilité générale est son caractère complet.</t>
  </si>
  <si>
    <t>Ce principe implique que la commune mentionne dans son annexe les droits et engagements</t>
  </si>
  <si>
    <t>qui ne figurent pas au bilan parce que liés à des opérations ne donnant pas naissance à des</t>
  </si>
  <si>
    <t xml:space="preserve">actifs ou à des passifs. </t>
  </si>
  <si>
    <t>*- Garanties constituées par des tiers au profit de la commune:</t>
  </si>
  <si>
    <t>Tiers garant</t>
  </si>
  <si>
    <t>Objet de la garantie</t>
  </si>
  <si>
    <t>*- Garanties constituées par la commune au profit de tiers:</t>
  </si>
  <si>
    <t>Tiers garanti</t>
  </si>
  <si>
    <t>*- Obligations en cas d'acquisition ou de cession d'actifs immobilisés:</t>
  </si>
  <si>
    <t>Créancier</t>
  </si>
  <si>
    <t>Cause de l'obligation</t>
  </si>
  <si>
    <t>*- Droits sur des biens appartenant à des tiers et détenus par la commune:</t>
  </si>
  <si>
    <t>Débiteur</t>
  </si>
  <si>
    <t>Origine du droit</t>
  </si>
  <si>
    <t>9- Droits et engagements hors bilan</t>
  </si>
  <si>
    <t>Droits et engagements hors bilan</t>
  </si>
  <si>
    <t>Montants des subsides accordés</t>
  </si>
  <si>
    <t>10- Récapitulatif des tiers subsidiés</t>
  </si>
  <si>
    <t>C.généraux:</t>
  </si>
  <si>
    <t xml:space="preserve">Catégories de tiers </t>
  </si>
  <si>
    <t>63110</t>
  </si>
  <si>
    <t>Subventions d'exploitation aux entreprises en intérêts</t>
  </si>
  <si>
    <t>63121</t>
  </si>
  <si>
    <t>Subventions directes d'exploitation aux entreprises</t>
  </si>
  <si>
    <t>63122</t>
  </si>
  <si>
    <t>Subventions indirectes d'exploitation aux entreprises</t>
  </si>
  <si>
    <t>63211</t>
  </si>
  <si>
    <t xml:space="preserve">Primes et subventions directes aux ménages </t>
  </si>
  <si>
    <t>63212</t>
  </si>
  <si>
    <t>Primes et subventions indirectes versées aux ménages</t>
  </si>
  <si>
    <t>63411</t>
  </si>
  <si>
    <t>Subventions à l'Etat pour frais fonct.de l'enseignement</t>
  </si>
  <si>
    <t>63412</t>
  </si>
  <si>
    <t>Contr.fr.de fonct.et rémunérations supportées par l'Etat</t>
  </si>
  <si>
    <t>63611</t>
  </si>
  <si>
    <t>Contributions dans rémunération et pension de l'enseignement</t>
  </si>
  <si>
    <t>63612</t>
  </si>
  <si>
    <t>Contributions aux frais de fonctionnement de l'enseignement</t>
  </si>
  <si>
    <t>63613</t>
  </si>
  <si>
    <t>Contributions aux charges financières des pouvoirs publics</t>
  </si>
  <si>
    <t>63617</t>
  </si>
  <si>
    <t>Contributions aux frais fonct.des autres pouvoirs publics</t>
  </si>
  <si>
    <t>63618</t>
  </si>
  <si>
    <t xml:space="preserve">Contributions dans le déficit des hopitaux publics </t>
  </si>
  <si>
    <t>Code INS</t>
  </si>
  <si>
    <t>Budget initial (BI)</t>
  </si>
  <si>
    <t>Budget final (BF)</t>
  </si>
  <si>
    <t>Engagements (compte)</t>
  </si>
  <si>
    <t>Taux de réalisation</t>
  </si>
  <si>
    <t>BF/BI</t>
  </si>
  <si>
    <t>Personnel</t>
  </si>
  <si>
    <t>Fonctionnement</t>
  </si>
  <si>
    <t>Transferts</t>
  </si>
  <si>
    <t>Dette</t>
  </si>
  <si>
    <t>Total</t>
  </si>
  <si>
    <t>Droits constatés (compte)</t>
  </si>
  <si>
    <t>Prestation</t>
  </si>
  <si>
    <t>Années</t>
  </si>
  <si>
    <t>Montant total</t>
  </si>
  <si>
    <t>Fonctions</t>
  </si>
  <si>
    <t>Budget Initial</t>
  </si>
  <si>
    <t>Solde Initial</t>
  </si>
  <si>
    <t>Solde 31/12</t>
  </si>
  <si>
    <t>Compte Particulier</t>
  </si>
  <si>
    <t>Solde</t>
  </si>
  <si>
    <t>Dépenses</t>
  </si>
  <si>
    <t>Traitements personnel Subsidié</t>
  </si>
  <si>
    <t>Traitements personnel non subsidié</t>
  </si>
  <si>
    <t>sous-total dép. dette</t>
  </si>
  <si>
    <t>Autres Frais de fonctionnement des bâtiments</t>
  </si>
  <si>
    <t>Autres Frais techniques</t>
  </si>
  <si>
    <t>Subventions associations  (Voir liste)</t>
  </si>
  <si>
    <t>4- Créances à recouvrer au 31/12:</t>
  </si>
  <si>
    <t>40001</t>
  </si>
  <si>
    <t>Débiteurs taxes,redevances,produits par nature et exercice</t>
  </si>
  <si>
    <t>40002</t>
  </si>
  <si>
    <t>Débiteurs taxes,redevances,produits par cpte partic. indivi.</t>
  </si>
  <si>
    <t>40003</t>
  </si>
  <si>
    <t>Débiteurs de produits d'exploitation par nature et exercice</t>
  </si>
  <si>
    <t>40004</t>
  </si>
  <si>
    <t>Débiteurs de produits d'exploitation par compte parti. indiv</t>
  </si>
  <si>
    <t xml:space="preserve">Débiteurs douteux </t>
  </si>
  <si>
    <t>41100</t>
  </si>
  <si>
    <t>TVA récuperable sur dépenses des services assujettis</t>
  </si>
  <si>
    <t>41204</t>
  </si>
  <si>
    <t xml:space="preserve">Impots et taxes additionnels à percevoir </t>
  </si>
  <si>
    <t>41301</t>
  </si>
  <si>
    <t xml:space="preserve">Subsides d'investissement en capital,dons et legs </t>
  </si>
  <si>
    <t>41302</t>
  </si>
  <si>
    <t xml:space="preserve">Subsides d'exploitation </t>
  </si>
  <si>
    <t>Commune de :</t>
  </si>
  <si>
    <t>Variations en pourcentage:</t>
  </si>
  <si>
    <t>Transfert</t>
  </si>
  <si>
    <t>Table des matières</t>
  </si>
  <si>
    <t>Note du Receveur, explication des principaux écarts</t>
  </si>
  <si>
    <t>Prestations</t>
  </si>
  <si>
    <t>Dépenses par habitant (engagements)</t>
  </si>
  <si>
    <t>Recettes par habitant (droits constatés)</t>
  </si>
  <si>
    <t>5-2 La dette à court terme: (fournisseurs, tiers , …)</t>
  </si>
  <si>
    <t>44000</t>
  </si>
  <si>
    <t xml:space="preserve">Fournisseurs </t>
  </si>
  <si>
    <t>45100</t>
  </si>
  <si>
    <t xml:space="preserve">TVA sur services assujettis à payer </t>
  </si>
  <si>
    <t>45110</t>
  </si>
  <si>
    <t>45200</t>
  </si>
  <si>
    <t xml:space="preserve">Impots et taxes à payer </t>
  </si>
  <si>
    <t>45300</t>
  </si>
  <si>
    <t>45310</t>
  </si>
  <si>
    <t xml:space="preserve">Précompte mobilier retenu </t>
  </si>
  <si>
    <t>45400</t>
  </si>
  <si>
    <t xml:space="preserve">Cotisation O.N.S.S.A.P.L. et autres organismes </t>
  </si>
  <si>
    <t>45452</t>
  </si>
  <si>
    <t xml:space="preserve">Cotisations pour la pension des mandataires </t>
  </si>
  <si>
    <t>45453</t>
  </si>
  <si>
    <t>45500</t>
  </si>
  <si>
    <t xml:space="preserve">Indemnités et salaires nets à payer </t>
  </si>
  <si>
    <t>45820</t>
  </si>
  <si>
    <t xml:space="preserve">Autres retenues sur les traitements </t>
  </si>
  <si>
    <t>46101</t>
  </si>
  <si>
    <t xml:space="preserve">Avances accordées et acomptes </t>
  </si>
  <si>
    <t>46102</t>
  </si>
  <si>
    <t>46103</t>
  </si>
  <si>
    <t xml:space="preserve">Acomptes et avances au personnel communal </t>
  </si>
  <si>
    <t>46105</t>
  </si>
  <si>
    <t>46401</t>
  </si>
  <si>
    <t xml:space="preserve">Avances et acomptes reçus de créditeurs divers </t>
  </si>
  <si>
    <t>46402</t>
  </si>
  <si>
    <t xml:space="preserve">compte annulé </t>
  </si>
  <si>
    <t>46501</t>
  </si>
  <si>
    <t xml:space="preserve">Prêts octroyés à payer </t>
  </si>
  <si>
    <t>46502</t>
  </si>
  <si>
    <t>46503</t>
  </si>
  <si>
    <t>46601</t>
  </si>
  <si>
    <t xml:space="preserve">Créditeurs divers </t>
  </si>
  <si>
    <t>46701</t>
  </si>
  <si>
    <t xml:space="preserve">Participations à payer </t>
  </si>
  <si>
    <t>48100</t>
  </si>
  <si>
    <t xml:space="preserve">Opérations diverses pour compte de tiers </t>
  </si>
  <si>
    <t>48400</t>
  </si>
  <si>
    <t>48500</t>
  </si>
  <si>
    <t xml:space="preserve">Dons, legs et fondations </t>
  </si>
  <si>
    <t>Précompte professionnel sur rémunérations</t>
  </si>
  <si>
    <t>Garanties et cautionnements versés</t>
  </si>
  <si>
    <t>Garanties sur emprunts à récupérer sur débiteurs</t>
  </si>
  <si>
    <t>Garanties et cautionnements reçus de créditeurs</t>
  </si>
  <si>
    <t xml:space="preserve">Subsides octroyés à payer </t>
  </si>
  <si>
    <t xml:space="preserve">Cotisations à la caisse communale de pensions </t>
  </si>
  <si>
    <t>Récupération pour une  autre commune</t>
  </si>
  <si>
    <t xml:space="preserve">TVA à payer après perception des tiers  </t>
  </si>
  <si>
    <t>Taux d'auto-financement:</t>
  </si>
  <si>
    <t>Synthèse sur 4 ans:</t>
  </si>
  <si>
    <t>Compte (engagements)</t>
  </si>
  <si>
    <t>1 Administration générale</t>
  </si>
  <si>
    <t>3 Sécurité</t>
  </si>
  <si>
    <t>4 Voiries-communications</t>
  </si>
  <si>
    <t>6 Sylviculture- Agriculture</t>
  </si>
  <si>
    <t>70&gt;75 Enseignement</t>
  </si>
  <si>
    <t>76&gt;77 Culture et sports</t>
  </si>
  <si>
    <t>80&gt;86 Action Sociale </t>
  </si>
  <si>
    <t>87 Santé publique et hygiène</t>
  </si>
  <si>
    <t>90&gt;92 Logement</t>
  </si>
  <si>
    <t>93 Aménagement du territoire</t>
  </si>
  <si>
    <t xml:space="preserve">Totaux </t>
  </si>
  <si>
    <t>Auto-financement</t>
  </si>
  <si>
    <t>5 Industrie - commerce</t>
  </si>
  <si>
    <t>Location-financement</t>
  </si>
  <si>
    <t>Empunts publics</t>
  </si>
  <si>
    <t>Intérêts et dividendes</t>
  </si>
  <si>
    <t>Débiteurs divers</t>
  </si>
  <si>
    <t>428</t>
  </si>
  <si>
    <t>Crédits exigibles</t>
  </si>
  <si>
    <t>425</t>
  </si>
  <si>
    <t>Récupération des emprunts et des prêts</t>
  </si>
  <si>
    <t>40700-41700</t>
  </si>
  <si>
    <t>Montants octroyés au 31/12</t>
  </si>
  <si>
    <t>Annexe au point 10:</t>
  </si>
  <si>
    <t>1er janvier</t>
  </si>
  <si>
    <t>Indicateurs et ratios</t>
  </si>
  <si>
    <t xml:space="preserve">13:  Commentaires synthétiques du Receveur </t>
  </si>
  <si>
    <t xml:space="preserve">12:  Indicateurs et ratios </t>
  </si>
  <si>
    <t>Volume annuel:</t>
  </si>
  <si>
    <t>Coût net moyen par équivalent temps plein:</t>
  </si>
  <si>
    <r>
      <t xml:space="preserve">Nombre moyen d'équivalents temps plein </t>
    </r>
    <r>
      <rPr>
        <sz val="8"/>
        <rFont val="Arial"/>
        <family val="2"/>
      </rPr>
      <t>(moyenne des 4 trimestres)</t>
    </r>
  </si>
  <si>
    <t>Rapport coût net - volume des dépenses ordinaires</t>
  </si>
  <si>
    <t>Evolution en pourcentage</t>
  </si>
  <si>
    <t>Dépenses brutes</t>
  </si>
  <si>
    <t>Coût net</t>
  </si>
  <si>
    <t>Evolution du chiffre de la population:</t>
  </si>
  <si>
    <t>Résultat budgétaire global par habitant</t>
  </si>
  <si>
    <t>Résultat budgétaire exercice propre  par habitant</t>
  </si>
  <si>
    <t>Recettes ordinaires par habitant</t>
  </si>
  <si>
    <t>Ratios budgétaires:</t>
  </si>
  <si>
    <t>Recettes de prestation par habitant</t>
  </si>
  <si>
    <t>Recettes de transfert par habitant</t>
  </si>
  <si>
    <t>Recettes de dette par habitant</t>
  </si>
  <si>
    <t>Return fiscal additionnel P.Immobilier/habitant</t>
  </si>
  <si>
    <t>Return fiscal additionnel I.P.P./habitant</t>
  </si>
  <si>
    <t>Recettes budgétaires</t>
  </si>
  <si>
    <t>Return fiscal des taxes communales / habitant</t>
  </si>
  <si>
    <t>Dépenses :</t>
  </si>
  <si>
    <t>Recettes:</t>
  </si>
  <si>
    <t>Traitement des déchets ménagers</t>
  </si>
  <si>
    <t>Résultat:</t>
  </si>
  <si>
    <t>Ratios sur recettes</t>
  </si>
  <si>
    <t>Poids relatif de la fiscalité /ensemble des recettes(en %)</t>
  </si>
  <si>
    <t>Ratios sur dépenses</t>
  </si>
  <si>
    <t>Dépenses budgétaires</t>
  </si>
  <si>
    <t>Dépenses ordinaires par habitant</t>
  </si>
  <si>
    <t>Dépenses de transfert par habitant</t>
  </si>
  <si>
    <t>Dépenses de fonctionnement par habitant</t>
  </si>
  <si>
    <t>Dépenses de personnel par habitant (coût net)</t>
  </si>
  <si>
    <t>Dépenses de dette par habitant</t>
  </si>
  <si>
    <t>Taux de couverture des dépenses par la fiscalité (en %)</t>
  </si>
  <si>
    <t>Exercices antérieurs</t>
  </si>
  <si>
    <t>TOTAL RECETTES EXERCICE</t>
  </si>
  <si>
    <t>TOTAL DEPENSES EXERCICE</t>
  </si>
  <si>
    <t>Mali Exercices antérieurs</t>
  </si>
  <si>
    <t>Boni Exercices antérieurs</t>
  </si>
  <si>
    <t>Service des Finances,  personne de contact:</t>
  </si>
  <si>
    <t>Total (exercice propre)</t>
  </si>
  <si>
    <t>Total général</t>
  </si>
  <si>
    <t>Dépenses ordinaires (engagements actés aux comptes)</t>
  </si>
  <si>
    <t>Ventilation économique des résultats budgétaires</t>
  </si>
  <si>
    <t>1.b.2.</t>
  </si>
  <si>
    <t>2-1: Recettes et dépenses ordinaires et taux de réalisation du budget</t>
  </si>
  <si>
    <t xml:space="preserve">3-1 Evolution des charges et produits courants </t>
  </si>
  <si>
    <t>Etat des créances restant à recouvrer au 31/12</t>
  </si>
  <si>
    <t>Recettes ordinaires (Droits actés aux comptes)</t>
  </si>
  <si>
    <t>Autres taxes additionnelles</t>
  </si>
  <si>
    <t>sous-total recettes prélèvement exercice</t>
  </si>
  <si>
    <t>sous-total dép. prélèvements exercice</t>
  </si>
  <si>
    <t>Encours au 31/12</t>
  </si>
  <si>
    <t>Les dépenses</t>
  </si>
  <si>
    <t>Les recettes</t>
  </si>
  <si>
    <t>2-3: Les dépenses ordinaires (dépenses engagées)</t>
  </si>
  <si>
    <t>Organismes et tiers ayant bénéficié d'un subside ou transfert de plus de :</t>
  </si>
  <si>
    <t>Dépenses moyennes d'éclairage public/km de voirie</t>
  </si>
  <si>
    <t>Dépenses d'investissement par km de voirie</t>
  </si>
  <si>
    <t>Return fiscal annuel total par habitant:</t>
  </si>
  <si>
    <t>Autres recettes de dettes (divers)</t>
  </si>
  <si>
    <t>Version:</t>
  </si>
  <si>
    <t>Résultat reporté des ex.antérieurs</t>
  </si>
  <si>
    <t>Résultat de l'exercice propre</t>
  </si>
  <si>
    <t>Solde net des opérations de prélèvt</t>
  </si>
  <si>
    <t xml:space="preserve">Solde des opérations ex. antérieurs </t>
  </si>
  <si>
    <t>INVESTISSEMENTS</t>
  </si>
  <si>
    <t>Total des intérêts supportés par la commune</t>
  </si>
  <si>
    <t>Variation:</t>
  </si>
  <si>
    <t>&lt;total des mutations,réévaluations et amortissements</t>
  </si>
  <si>
    <t>Total des subventions pour le personnel</t>
  </si>
  <si>
    <r>
      <t xml:space="preserve">Traitements personnel enseignement </t>
    </r>
    <r>
      <rPr>
        <sz val="8"/>
        <rFont val="Tahoma"/>
        <family val="2"/>
      </rPr>
      <t>(payé par commune)</t>
    </r>
  </si>
  <si>
    <t>DEPENSES ORDINAIRES DE PERSONNEL 
ET  DES MANDATAIRES</t>
  </si>
  <si>
    <t>79 Culte</t>
  </si>
  <si>
    <t>Traitement enseignement subsidié à 100%</t>
  </si>
  <si>
    <t>Compte (imputations)</t>
  </si>
  <si>
    <t>Investissements , dépenses imputées dans l'exercice par nature fonctionnelle</t>
  </si>
  <si>
    <t>Investissements (dépenses engagées dans l'exercice par nature fonctionnelle)</t>
  </si>
  <si>
    <t>2-7: Le financement des investissements les imputations:</t>
  </si>
  <si>
    <t>78  Radio, télévision, presse</t>
  </si>
  <si>
    <t>78 Radio, télévision, presse</t>
  </si>
  <si>
    <t>Sous-total prestations</t>
  </si>
  <si>
    <t>Sous-total rec. de transferts</t>
  </si>
  <si>
    <t>Autres subventions &amp; transferts</t>
  </si>
  <si>
    <t>Subventions fonctionnement enseignement</t>
  </si>
  <si>
    <t>Subventions pour le personnel enseignant</t>
  </si>
  <si>
    <t>Remboursements</t>
  </si>
  <si>
    <t>Travaux et fourniture pour la voirie</t>
  </si>
  <si>
    <t>Recettes hors Boni</t>
  </si>
  <si>
    <t>Evolution durant l'exercice des principales données budgétaires - exercice propre / hors prélèvement</t>
  </si>
  <si>
    <t>Compte/BI</t>
  </si>
  <si>
    <t>Compte/BF</t>
  </si>
  <si>
    <t>(B-C+D)-(A-E+F)</t>
  </si>
  <si>
    <t>Modèle officiel généré par l'apllication eComptes © SPW.DGO5.</t>
  </si>
  <si>
    <t>Directeur Général:</t>
  </si>
  <si>
    <t>Directeur Financier:</t>
  </si>
  <si>
    <t xml:space="preserve">    </t>
  </si>
  <si>
    <t>AISEAU-PRESLES</t>
  </si>
  <si>
    <t>Rue Président John Kennedy 150</t>
  </si>
  <si>
    <t>6250 AISEAU-PRESLES</t>
  </si>
  <si>
    <t>www.aiseau-presles.be</t>
  </si>
  <si>
    <t>Xavier LEFEVRE</t>
  </si>
  <si>
    <t>x.lefevre@aiseau-presles.be</t>
  </si>
  <si>
    <t>Nathalie COELST</t>
  </si>
  <si>
    <t>n.coelst@aiseau-presles.be</t>
  </si>
  <si>
    <t>ZP 5331</t>
  </si>
  <si>
    <t xml:space="preserve"> CHATELET/AISEAU-PRESLES/FARCIENNES</t>
  </si>
  <si>
    <t>CHARLEROI</t>
  </si>
  <si>
    <t>Non</t>
  </si>
  <si>
    <t>SAMBREXPO</t>
  </si>
</sst>
</file>

<file path=xl/styles.xml><?xml version="1.0" encoding="utf-8"?>
<styleSheet xmlns="http://schemas.openxmlformats.org/spreadsheetml/2006/main">
  <numFmts count="4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FB&quot;;\-#,##0\ &quot;FB&quot;"/>
    <numFmt numFmtId="173" formatCode="#,##0\ &quot;FB&quot;;[Red]\-#,##0\ &quot;FB&quot;"/>
    <numFmt numFmtId="174" formatCode="#,##0.00\ &quot;FB&quot;;\-#,##0.00\ &quot;FB&quot;"/>
    <numFmt numFmtId="175" formatCode="#,##0.00\ &quot;FB&quot;;[Red]\-#,##0.00\ &quot;FB&quot;"/>
    <numFmt numFmtId="176" formatCode="_-* #,##0\ &quot;FB&quot;_-;\-* #,##0\ &quot;FB&quot;_-;_-* &quot;-&quot;\ &quot;FB&quot;_-;_-@_-"/>
    <numFmt numFmtId="177" formatCode="_-* #,##0\ _F_B_-;\-* #,##0\ _F_B_-;_-* &quot;-&quot;\ _F_B_-;_-@_-"/>
    <numFmt numFmtId="178" formatCode="_-* #,##0.00\ &quot;FB&quot;_-;\-* #,##0.00\ &quot;FB&quot;_-;_-* &quot;-&quot;??\ &quot;FB&quot;_-;_-@_-"/>
    <numFmt numFmtId="179" formatCode="_-* #,##0.00\ _F_B_-;\-* #,##0.00\ _F_B_-;_-* &quot;-&quot;??\ _F_B_-;_-@_-"/>
    <numFmt numFmtId="180" formatCode="_-* #,##0.0\ _€_-;\-* #,##0.0\ _€_-;_-* &quot;-&quot;??\ _€_-;_-@_-"/>
    <numFmt numFmtId="181" formatCode="_-* #,##0\ _€_-;\-* #,##0\ _€_-;_-* &quot;-&quot;??\ _€_-;_-@_-"/>
    <numFmt numFmtId="182" formatCode="&quot;Vrai&quot;;&quot;Vrai&quot;;&quot;Faux&quot;"/>
    <numFmt numFmtId="183" formatCode="&quot;Actif&quot;;&quot;Actif&quot;;&quot;Inactif&quot;"/>
    <numFmt numFmtId="184" formatCode="&quot;soit&quot;\ \ 0"/>
    <numFmt numFmtId="185" formatCode="0\ &quot;pour&quot;"/>
    <numFmt numFmtId="186" formatCode="#,##0.00_ ;\-#,##0.00\ "/>
    <numFmt numFmtId="187" formatCode="0.000"/>
    <numFmt numFmtId="188" formatCode="0.0%"/>
    <numFmt numFmtId="189" formatCode="0.000000"/>
    <numFmt numFmtId="190" formatCode="0.00000"/>
    <numFmt numFmtId="191" formatCode="0.0000"/>
    <numFmt numFmtId="192" formatCode="0.0"/>
    <numFmt numFmtId="193" formatCode="#,##0.0"/>
    <numFmt numFmtId="194" formatCode="_-* #,##0.0\ &quot;€&quot;_-;\-* #,##0.0\ &quot;€&quot;_-;_-* &quot;-&quot;??\ &quot;€&quot;_-;_-@_-"/>
    <numFmt numFmtId="195" formatCode="_-* #,##0\ &quot;€&quot;_-;\-* #,##0\ &quot;€&quot;_-;_-* &quot;-&quot;??\ &quot;€&quot;_-;_-@_-"/>
    <numFmt numFmtId="196" formatCode="#,##0.000"/>
    <numFmt numFmtId="197" formatCode="#,##0.00\ &quot;€&quot;"/>
    <numFmt numFmtId="198" formatCode="#,##0_ ;\-#,##0\ "/>
  </numFmts>
  <fonts count="106">
    <font>
      <sz val="10"/>
      <name val="Arial"/>
      <family val="0"/>
    </font>
    <font>
      <b/>
      <sz val="10"/>
      <name val="Arial"/>
      <family val="2"/>
    </font>
    <font>
      <sz val="9"/>
      <name val="Arial"/>
      <family val="2"/>
    </font>
    <font>
      <b/>
      <sz val="12"/>
      <name val="Arial"/>
      <family val="2"/>
    </font>
    <font>
      <sz val="8"/>
      <name val="Arial"/>
      <family val="2"/>
    </font>
    <font>
      <b/>
      <sz val="9"/>
      <name val="Arial"/>
      <family val="2"/>
    </font>
    <font>
      <b/>
      <sz val="8"/>
      <name val="Arial"/>
      <family val="2"/>
    </font>
    <font>
      <u val="single"/>
      <sz val="10"/>
      <color indexed="12"/>
      <name val="Arial"/>
      <family val="2"/>
    </font>
    <font>
      <u val="single"/>
      <sz val="10"/>
      <color indexed="36"/>
      <name val="Arial"/>
      <family val="2"/>
    </font>
    <font>
      <b/>
      <i/>
      <sz val="10"/>
      <name val="Arial"/>
      <family val="2"/>
    </font>
    <font>
      <b/>
      <sz val="10"/>
      <color indexed="10"/>
      <name val="Arial"/>
      <family val="2"/>
    </font>
    <font>
      <i/>
      <sz val="10"/>
      <name val="Arial"/>
      <family val="2"/>
    </font>
    <font>
      <b/>
      <sz val="10"/>
      <color indexed="18"/>
      <name val="Arial"/>
      <family val="2"/>
    </font>
    <font>
      <u val="single"/>
      <sz val="9"/>
      <name val="Arial"/>
      <family val="2"/>
    </font>
    <font>
      <b/>
      <i/>
      <sz val="8"/>
      <name val="Arial"/>
      <family val="2"/>
    </font>
    <font>
      <b/>
      <sz val="8"/>
      <color indexed="9"/>
      <name val="Arial"/>
      <family val="2"/>
    </font>
    <font>
      <sz val="8"/>
      <color indexed="9"/>
      <name val="Arial"/>
      <family val="2"/>
    </font>
    <font>
      <sz val="10"/>
      <color indexed="9"/>
      <name val="Arial"/>
      <family val="2"/>
    </font>
    <font>
      <sz val="10"/>
      <color indexed="12"/>
      <name val="Tahoma"/>
      <family val="2"/>
    </font>
    <font>
      <sz val="10"/>
      <name val="Tahoma"/>
      <family val="2"/>
    </font>
    <font>
      <b/>
      <sz val="10"/>
      <name val="Tahoma"/>
      <family val="2"/>
    </font>
    <font>
      <i/>
      <sz val="10"/>
      <color indexed="12"/>
      <name val="Tahoma"/>
      <family val="2"/>
    </font>
    <font>
      <i/>
      <sz val="10"/>
      <color indexed="18"/>
      <name val="Tahoma"/>
      <family val="2"/>
    </font>
    <font>
      <b/>
      <sz val="10"/>
      <color indexed="12"/>
      <name val="Tahoma"/>
      <family val="2"/>
    </font>
    <font>
      <b/>
      <sz val="10"/>
      <color indexed="8"/>
      <name val="Tahoma"/>
      <family val="2"/>
    </font>
    <font>
      <sz val="9"/>
      <name val="Tahoma"/>
      <family val="2"/>
    </font>
    <font>
      <sz val="8"/>
      <color indexed="12"/>
      <name val="Tahoma"/>
      <family val="2"/>
    </font>
    <font>
      <sz val="9"/>
      <color indexed="12"/>
      <name val="Tahoma"/>
      <family val="2"/>
    </font>
    <font>
      <sz val="8"/>
      <name val="Tahoma"/>
      <family val="2"/>
    </font>
    <font>
      <b/>
      <sz val="9"/>
      <name val="Tahoma"/>
      <family val="2"/>
    </font>
    <font>
      <b/>
      <sz val="10"/>
      <color indexed="10"/>
      <name val="Tahoma"/>
      <family val="2"/>
    </font>
    <font>
      <sz val="10"/>
      <color indexed="10"/>
      <name val="Tahoma"/>
      <family val="2"/>
    </font>
    <font>
      <b/>
      <i/>
      <sz val="10"/>
      <name val="Tahoma"/>
      <family val="2"/>
    </font>
    <font>
      <b/>
      <sz val="9"/>
      <color indexed="60"/>
      <name val="Arial"/>
      <family val="2"/>
    </font>
    <font>
      <sz val="10"/>
      <color indexed="60"/>
      <name val="Tahoma"/>
      <family val="2"/>
    </font>
    <font>
      <sz val="9"/>
      <color indexed="8"/>
      <name val="Arial"/>
      <family val="2"/>
    </font>
    <font>
      <b/>
      <sz val="10"/>
      <color indexed="9"/>
      <name val="Arial"/>
      <family val="2"/>
    </font>
    <font>
      <b/>
      <sz val="8"/>
      <name val="Tahoma"/>
      <family val="2"/>
    </font>
    <font>
      <b/>
      <sz val="10"/>
      <color indexed="9"/>
      <name val="Tahoma"/>
      <family val="2"/>
    </font>
    <font>
      <sz val="10"/>
      <color indexed="9"/>
      <name val="Tahoma"/>
      <family val="2"/>
    </font>
    <font>
      <u val="single"/>
      <sz val="10"/>
      <color indexed="9"/>
      <name val="Tahoma"/>
      <family val="2"/>
    </font>
    <font>
      <u val="single"/>
      <sz val="10"/>
      <color indexed="9"/>
      <name val="Arial"/>
      <family val="2"/>
    </font>
    <font>
      <b/>
      <u val="single"/>
      <sz val="10"/>
      <color indexed="9"/>
      <name val="Tahoma"/>
      <family val="2"/>
    </font>
    <font>
      <b/>
      <u val="single"/>
      <sz val="10"/>
      <color indexed="9"/>
      <name val="Arial"/>
      <family val="2"/>
    </font>
    <font>
      <b/>
      <sz val="12"/>
      <name val="Verdana"/>
      <family val="2"/>
    </font>
    <font>
      <sz val="10"/>
      <color indexed="63"/>
      <name val="Arial"/>
      <family val="2"/>
    </font>
    <font>
      <b/>
      <sz val="10"/>
      <color indexed="53"/>
      <name val="Arial"/>
      <family val="2"/>
    </font>
    <font>
      <i/>
      <sz val="8"/>
      <name val="Arial"/>
      <family val="2"/>
    </font>
    <font>
      <sz val="10"/>
      <color indexed="22"/>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2"/>
      <color indexed="10"/>
      <name val="Arial"/>
      <family val="2"/>
    </font>
    <font>
      <b/>
      <sz val="10"/>
      <color indexed="8"/>
      <name val="Arial"/>
      <family val="0"/>
    </font>
    <font>
      <sz val="18"/>
      <color indexed="9"/>
      <name val="Tahoma"/>
      <family val="0"/>
    </font>
    <font>
      <b/>
      <sz val="18"/>
      <color indexed="10"/>
      <name val="Arial"/>
      <family val="0"/>
    </font>
    <font>
      <sz val="18"/>
      <color indexed="10"/>
      <name val="Tahoma"/>
      <family val="0"/>
    </font>
    <font>
      <sz val="12"/>
      <color indexed="10"/>
      <name val="Tahoma"/>
      <family val="0"/>
    </font>
    <font>
      <sz val="10"/>
      <color indexed="8"/>
      <name val="Calibri"/>
      <family val="0"/>
    </font>
    <font>
      <b/>
      <sz val="18"/>
      <color indexed="8"/>
      <name val="Calibri"/>
      <family val="0"/>
    </font>
    <font>
      <sz val="10"/>
      <color indexed="9"/>
      <name val="Calibri"/>
      <family val="0"/>
    </font>
    <font>
      <b/>
      <sz val="18"/>
      <color indexed="9"/>
      <name val="Calibri"/>
      <family val="0"/>
    </font>
    <font>
      <sz val="5"/>
      <color indexed="8"/>
      <name val="Arial"/>
      <family val="0"/>
    </font>
    <font>
      <sz val="4"/>
      <color indexed="8"/>
      <name val="Arial"/>
      <family val="0"/>
    </font>
    <font>
      <sz val="4.5"/>
      <color indexed="8"/>
      <name val="Arial"/>
      <family val="0"/>
    </font>
    <font>
      <sz val="3.75"/>
      <color indexed="8"/>
      <name val="Arial"/>
      <family val="0"/>
    </font>
    <font>
      <sz val="8"/>
      <color indexed="8"/>
      <name val="Arial"/>
      <family val="0"/>
    </font>
    <font>
      <sz val="6.2"/>
      <color indexed="8"/>
      <name val="Arial"/>
      <family val="0"/>
    </font>
    <font>
      <b/>
      <sz val="8"/>
      <color indexed="8"/>
      <name val="Arial"/>
      <family val="0"/>
    </font>
    <font>
      <b/>
      <sz val="12"/>
      <color indexed="9"/>
      <name val="Calibri"/>
      <family val="0"/>
    </font>
    <font>
      <sz val="1.75"/>
      <color indexed="8"/>
      <name val="Arial"/>
      <family val="0"/>
    </font>
    <font>
      <sz val="1.45"/>
      <color indexed="8"/>
      <name val="Arial"/>
      <family val="0"/>
    </font>
    <font>
      <sz val="5.5"/>
      <color indexed="8"/>
      <name val="Arial"/>
      <family val="0"/>
    </font>
    <font>
      <sz val="10"/>
      <color indexed="8"/>
      <name val="Tahoma"/>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2"/>
      <color rgb="FFFF0000"/>
      <name val="Arial"/>
      <family val="2"/>
    </font>
  </fonts>
  <fills count="5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42"/>
        <bgColor indexed="64"/>
      </patternFill>
    </fill>
    <fill>
      <patternFill patternType="solid">
        <fgColor indexed="47"/>
        <bgColor indexed="64"/>
      </patternFill>
    </fill>
    <fill>
      <patternFill patternType="solid">
        <fgColor indexed="9"/>
        <bgColor indexed="64"/>
      </patternFill>
    </fill>
    <fill>
      <patternFill patternType="solid">
        <fgColor indexed="13"/>
        <bgColor indexed="64"/>
      </patternFill>
    </fill>
    <fill>
      <patternFill patternType="solid">
        <fgColor indexed="43"/>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
      <patternFill patternType="solid">
        <fgColor indexed="45"/>
        <bgColor indexed="64"/>
      </patternFill>
    </fill>
    <fill>
      <patternFill patternType="solid">
        <fgColor indexed="62"/>
        <bgColor indexed="64"/>
      </patternFill>
    </fill>
    <fill>
      <patternFill patternType="solid">
        <fgColor indexed="54"/>
        <bgColor indexed="64"/>
      </patternFill>
    </fill>
    <fill>
      <patternFill patternType="solid">
        <fgColor indexed="18"/>
        <bgColor indexed="64"/>
      </patternFill>
    </fill>
    <fill>
      <patternFill patternType="solid">
        <fgColor indexed="21"/>
        <bgColor indexed="64"/>
      </patternFill>
    </fill>
    <fill>
      <patternFill patternType="solid">
        <fgColor indexed="23"/>
        <bgColor indexed="64"/>
      </patternFill>
    </fill>
    <fill>
      <patternFill patternType="solid">
        <fgColor indexed="61"/>
        <bgColor indexed="64"/>
      </patternFill>
    </fill>
    <fill>
      <patternFill patternType="solid">
        <fgColor indexed="46"/>
        <bgColor indexed="64"/>
      </patternFill>
    </fill>
    <fill>
      <patternFill patternType="solid">
        <fgColor rgb="FFFFFF99"/>
        <bgColor indexed="64"/>
      </patternFill>
    </fill>
    <fill>
      <patternFill patternType="solid">
        <fgColor indexed="10"/>
        <bgColor indexed="64"/>
      </patternFill>
    </fill>
    <fill>
      <patternFill patternType="solid">
        <fgColor indexed="57"/>
        <bgColor indexed="64"/>
      </patternFill>
    </fill>
    <fill>
      <patternFill patternType="solid">
        <fgColor indexed="44"/>
        <bgColor indexed="64"/>
      </patternFill>
    </fill>
    <fill>
      <patternFill patternType="solid">
        <fgColor indexed="31"/>
        <bgColor indexed="64"/>
      </patternFill>
    </fill>
    <fill>
      <patternFill patternType="solid">
        <fgColor rgb="FF92D050"/>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medium"/>
      <right style="thin"/>
      <top style="thin"/>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thin"/>
      <top style="thin"/>
      <bottom style="thin"/>
    </border>
    <border>
      <left>
        <color indexed="63"/>
      </left>
      <right style="thin"/>
      <top style="medium"/>
      <bottom style="medium"/>
    </border>
    <border>
      <left style="thin"/>
      <right style="thin"/>
      <top style="medium"/>
      <bottom style="medium"/>
    </border>
    <border>
      <left style="medium"/>
      <right style="thin"/>
      <top style="medium"/>
      <bottom style="medium"/>
    </border>
    <border>
      <left style="thin"/>
      <right style="medium"/>
      <top style="medium"/>
      <bottom style="medium"/>
    </border>
    <border>
      <left style="medium"/>
      <right style="medium"/>
      <top style="medium"/>
      <bottom style="medium"/>
    </border>
    <border>
      <left style="thin"/>
      <right style="thin"/>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8" fillId="2" borderId="0" applyNumberFormat="0" applyBorder="0" applyAlignment="0" applyProtection="0"/>
    <xf numFmtId="0" fontId="88" fillId="3" borderId="0" applyNumberFormat="0" applyBorder="0" applyAlignment="0" applyProtection="0"/>
    <xf numFmtId="0" fontId="88" fillId="4" borderId="0" applyNumberFormat="0" applyBorder="0" applyAlignment="0" applyProtection="0"/>
    <xf numFmtId="0" fontId="88" fillId="5" borderId="0" applyNumberFormat="0" applyBorder="0" applyAlignment="0" applyProtection="0"/>
    <xf numFmtId="0" fontId="88" fillId="6" borderId="0" applyNumberFormat="0" applyBorder="0" applyAlignment="0" applyProtection="0"/>
    <xf numFmtId="0" fontId="88" fillId="7" borderId="0" applyNumberFormat="0" applyBorder="0" applyAlignment="0" applyProtection="0"/>
    <xf numFmtId="0" fontId="88" fillId="8" borderId="0" applyNumberFormat="0" applyBorder="0" applyAlignment="0" applyProtection="0"/>
    <xf numFmtId="0" fontId="88" fillId="9" borderId="0" applyNumberFormat="0" applyBorder="0" applyAlignment="0" applyProtection="0"/>
    <xf numFmtId="0" fontId="88" fillId="10" borderId="0" applyNumberFormat="0" applyBorder="0" applyAlignment="0" applyProtection="0"/>
    <xf numFmtId="0" fontId="88" fillId="11" borderId="0" applyNumberFormat="0" applyBorder="0" applyAlignment="0" applyProtection="0"/>
    <xf numFmtId="0" fontId="88" fillId="12" borderId="0" applyNumberFormat="0" applyBorder="0" applyAlignment="0" applyProtection="0"/>
    <xf numFmtId="0" fontId="88" fillId="13" borderId="0" applyNumberFormat="0" applyBorder="0" applyAlignment="0" applyProtection="0"/>
    <xf numFmtId="0" fontId="89" fillId="14" borderId="0" applyNumberFormat="0" applyBorder="0" applyAlignment="0" applyProtection="0"/>
    <xf numFmtId="0" fontId="89" fillId="15" borderId="0" applyNumberFormat="0" applyBorder="0" applyAlignment="0" applyProtection="0"/>
    <xf numFmtId="0" fontId="89" fillId="16" borderId="0" applyNumberFormat="0" applyBorder="0" applyAlignment="0" applyProtection="0"/>
    <xf numFmtId="0" fontId="89" fillId="17" borderId="0" applyNumberFormat="0" applyBorder="0" applyAlignment="0" applyProtection="0"/>
    <xf numFmtId="0" fontId="89" fillId="18" borderId="0" applyNumberFormat="0" applyBorder="0" applyAlignment="0" applyProtection="0"/>
    <xf numFmtId="0" fontId="89" fillId="19" borderId="0" applyNumberFormat="0" applyBorder="0" applyAlignment="0" applyProtection="0"/>
    <xf numFmtId="0" fontId="89" fillId="20" borderId="0" applyNumberFormat="0" applyBorder="0" applyAlignment="0" applyProtection="0"/>
    <xf numFmtId="0" fontId="89" fillId="21" borderId="0" applyNumberFormat="0" applyBorder="0" applyAlignment="0" applyProtection="0"/>
    <xf numFmtId="0" fontId="89" fillId="22" borderId="0" applyNumberFormat="0" applyBorder="0" applyAlignment="0" applyProtection="0"/>
    <xf numFmtId="0" fontId="89" fillId="23" borderId="0" applyNumberFormat="0" applyBorder="0" applyAlignment="0" applyProtection="0"/>
    <xf numFmtId="0" fontId="89" fillId="24" borderId="0" applyNumberFormat="0" applyBorder="0" applyAlignment="0" applyProtection="0"/>
    <xf numFmtId="0" fontId="89" fillId="25" borderId="0" applyNumberFormat="0" applyBorder="0" applyAlignment="0" applyProtection="0"/>
    <xf numFmtId="0" fontId="90" fillId="0" borderId="0" applyNumberFormat="0" applyFill="0" applyBorder="0" applyAlignment="0" applyProtection="0"/>
    <xf numFmtId="0" fontId="91" fillId="26" borderId="1" applyNumberFormat="0" applyAlignment="0" applyProtection="0"/>
    <xf numFmtId="0" fontId="92" fillId="0" borderId="2" applyNumberFormat="0" applyFill="0" applyAlignment="0" applyProtection="0"/>
    <xf numFmtId="0" fontId="0" fillId="27" borderId="3" applyNumberFormat="0" applyFont="0" applyAlignment="0" applyProtection="0"/>
    <xf numFmtId="0" fontId="93" fillId="28" borderId="1" applyNumberFormat="0" applyAlignment="0" applyProtection="0"/>
    <xf numFmtId="170" fontId="0" fillId="0" borderId="0" applyFont="0" applyFill="0" applyBorder="0" applyAlignment="0" applyProtection="0"/>
    <xf numFmtId="0" fontId="94" fillId="29" borderId="0" applyNumberFormat="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95" fillId="30" borderId="0" applyNumberFormat="0" applyBorder="0" applyAlignment="0" applyProtection="0"/>
    <xf numFmtId="0" fontId="0" fillId="0" borderId="0">
      <alignment/>
      <protection/>
    </xf>
    <xf numFmtId="9" fontId="0" fillId="0" borderId="0" applyFont="0" applyFill="0" applyBorder="0" applyAlignment="0" applyProtection="0"/>
    <xf numFmtId="0" fontId="96" fillId="31" borderId="0" applyNumberFormat="0" applyBorder="0" applyAlignment="0" applyProtection="0"/>
    <xf numFmtId="0" fontId="97" fillId="26" borderId="4" applyNumberFormat="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100" fillId="0" borderId="5" applyNumberFormat="0" applyFill="0" applyAlignment="0" applyProtection="0"/>
    <xf numFmtId="0" fontId="101" fillId="0" borderId="6" applyNumberFormat="0" applyFill="0" applyAlignment="0" applyProtection="0"/>
    <xf numFmtId="0" fontId="102" fillId="0" borderId="7" applyNumberFormat="0" applyFill="0" applyAlignment="0" applyProtection="0"/>
    <xf numFmtId="0" fontId="102" fillId="0" borderId="0" applyNumberFormat="0" applyFill="0" applyBorder="0" applyAlignment="0" applyProtection="0"/>
    <xf numFmtId="0" fontId="103" fillId="0" borderId="8" applyNumberFormat="0" applyFill="0" applyAlignment="0" applyProtection="0"/>
    <xf numFmtId="0" fontId="104" fillId="32" borderId="9" applyNumberFormat="0" applyAlignment="0" applyProtection="0"/>
  </cellStyleXfs>
  <cellXfs count="521">
    <xf numFmtId="0" fontId="0" fillId="0" borderId="0" xfId="0" applyAlignment="1">
      <alignment/>
    </xf>
    <xf numFmtId="0" fontId="1" fillId="0" borderId="0" xfId="0" applyFont="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0" xfId="0" applyBorder="1" applyAlignment="1">
      <alignment/>
    </xf>
    <xf numFmtId="0" fontId="0" fillId="0" borderId="13" xfId="0" applyBorder="1" applyAlignment="1">
      <alignment horizontal="center"/>
    </xf>
    <xf numFmtId="0" fontId="0" fillId="0" borderId="0" xfId="0" applyBorder="1" applyAlignment="1">
      <alignment horizontal="center"/>
    </xf>
    <xf numFmtId="0" fontId="0" fillId="0" borderId="0" xfId="0" applyAlignment="1">
      <alignment horizontal="center"/>
    </xf>
    <xf numFmtId="0" fontId="2" fillId="0" borderId="0" xfId="0" applyFont="1" applyAlignment="1">
      <alignment/>
    </xf>
    <xf numFmtId="0" fontId="0" fillId="0" borderId="0" xfId="0" applyAlignment="1">
      <alignment horizontal="right"/>
    </xf>
    <xf numFmtId="0" fontId="1" fillId="0" borderId="0" xfId="0" applyFont="1" applyAlignment="1">
      <alignment horizontal="center" vertical="center"/>
    </xf>
    <xf numFmtId="0" fontId="0" fillId="0" borderId="0" xfId="0" applyAlignment="1">
      <alignment horizontal="center" vertical="center"/>
    </xf>
    <xf numFmtId="0" fontId="0" fillId="33" borderId="13" xfId="0" applyFill="1" applyBorder="1" applyAlignment="1">
      <alignment/>
    </xf>
    <xf numFmtId="0" fontId="1" fillId="0" borderId="10" xfId="0" applyFont="1" applyBorder="1" applyAlignment="1">
      <alignment/>
    </xf>
    <xf numFmtId="0" fontId="1" fillId="34" borderId="14" xfId="0" applyFont="1" applyFill="1" applyBorder="1" applyAlignment="1">
      <alignment/>
    </xf>
    <xf numFmtId="0" fontId="1" fillId="0" borderId="11" xfId="0" applyFont="1" applyBorder="1" applyAlignment="1">
      <alignment/>
    </xf>
    <xf numFmtId="0" fontId="9" fillId="0" borderId="11" xfId="0" applyFont="1" applyBorder="1" applyAlignment="1">
      <alignment/>
    </xf>
    <xf numFmtId="0" fontId="1" fillId="0" borderId="12" xfId="0" applyFont="1" applyBorder="1" applyAlignment="1">
      <alignment/>
    </xf>
    <xf numFmtId="0" fontId="9" fillId="0" borderId="18" xfId="0" applyFont="1" applyBorder="1" applyAlignment="1">
      <alignment/>
    </xf>
    <xf numFmtId="0" fontId="1" fillId="34" borderId="19" xfId="0" applyFont="1" applyFill="1" applyBorder="1" applyAlignment="1">
      <alignment/>
    </xf>
    <xf numFmtId="0" fontId="0" fillId="0" borderId="0" xfId="0" applyFont="1" applyBorder="1" applyAlignment="1">
      <alignment/>
    </xf>
    <xf numFmtId="0" fontId="0" fillId="0" borderId="20" xfId="0" applyBorder="1" applyAlignment="1">
      <alignment/>
    </xf>
    <xf numFmtId="0" fontId="9" fillId="0" borderId="0" xfId="0" applyFont="1" applyBorder="1" applyAlignment="1">
      <alignment/>
    </xf>
    <xf numFmtId="0" fontId="1" fillId="0" borderId="13" xfId="0" applyFont="1" applyBorder="1" applyAlignment="1">
      <alignment/>
    </xf>
    <xf numFmtId="0" fontId="0" fillId="0" borderId="13" xfId="0" applyBorder="1" applyAlignment="1">
      <alignment horizontal="right"/>
    </xf>
    <xf numFmtId="0" fontId="0" fillId="0" borderId="0" xfId="0" applyBorder="1" applyAlignment="1">
      <alignment horizontal="right"/>
    </xf>
    <xf numFmtId="0" fontId="2" fillId="0" borderId="0" xfId="0" applyFont="1" applyBorder="1" applyAlignment="1">
      <alignment/>
    </xf>
    <xf numFmtId="0" fontId="0" fillId="35" borderId="0" xfId="0" applyFill="1" applyBorder="1" applyAlignment="1">
      <alignment/>
    </xf>
    <xf numFmtId="0" fontId="0" fillId="0" borderId="18"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10" fillId="0" borderId="0" xfId="0" applyFont="1" applyAlignment="1">
      <alignment/>
    </xf>
    <xf numFmtId="165" fontId="0" fillId="0" borderId="0" xfId="0" applyNumberFormat="1" applyBorder="1" applyAlignment="1">
      <alignment/>
    </xf>
    <xf numFmtId="0" fontId="0" fillId="36" borderId="13" xfId="0" applyFill="1" applyBorder="1" applyAlignment="1">
      <alignment/>
    </xf>
    <xf numFmtId="0" fontId="0" fillId="34" borderId="13" xfId="0" applyFill="1" applyBorder="1" applyAlignment="1">
      <alignment/>
    </xf>
    <xf numFmtId="0" fontId="10" fillId="0" borderId="0" xfId="0" applyFont="1" applyBorder="1" applyAlignment="1">
      <alignment/>
    </xf>
    <xf numFmtId="0" fontId="11" fillId="0" borderId="0" xfId="0" applyFont="1" applyAlignment="1">
      <alignment/>
    </xf>
    <xf numFmtId="0" fontId="10" fillId="37" borderId="0" xfId="0" applyFont="1" applyFill="1" applyAlignment="1">
      <alignment/>
    </xf>
    <xf numFmtId="0" fontId="12" fillId="0" borderId="13" xfId="0" applyFont="1" applyBorder="1" applyAlignment="1">
      <alignment horizontal="center"/>
    </xf>
    <xf numFmtId="0" fontId="1" fillId="35" borderId="0" xfId="0" applyFont="1" applyFill="1" applyBorder="1" applyAlignment="1">
      <alignment/>
    </xf>
    <xf numFmtId="0" fontId="1" fillId="0" borderId="0" xfId="0" applyFont="1" applyAlignment="1">
      <alignment horizontal="center"/>
    </xf>
    <xf numFmtId="171" fontId="0" fillId="0" borderId="13" xfId="48" applyFont="1" applyBorder="1" applyAlignment="1">
      <alignment horizontal="center"/>
    </xf>
    <xf numFmtId="171" fontId="0" fillId="0" borderId="13" xfId="0" applyNumberFormat="1" applyBorder="1" applyAlignment="1">
      <alignment/>
    </xf>
    <xf numFmtId="0" fontId="0" fillId="37" borderId="14" xfId="0" applyFill="1" applyBorder="1" applyAlignment="1">
      <alignment horizontal="center"/>
    </xf>
    <xf numFmtId="0" fontId="0" fillId="37" borderId="13" xfId="0" applyFill="1" applyBorder="1" applyAlignment="1">
      <alignment horizontal="center"/>
    </xf>
    <xf numFmtId="0" fontId="11" fillId="0" borderId="0" xfId="0" applyFont="1" applyFill="1" applyBorder="1" applyAlignment="1">
      <alignment horizontal="right"/>
    </xf>
    <xf numFmtId="0" fontId="0" fillId="0" borderId="12" xfId="0" applyFill="1" applyBorder="1" applyAlignment="1">
      <alignment/>
    </xf>
    <xf numFmtId="0" fontId="1" fillId="0" borderId="0" xfId="0" applyFont="1" applyBorder="1" applyAlignment="1">
      <alignment/>
    </xf>
    <xf numFmtId="38" fontId="5" fillId="0" borderId="13" xfId="0" applyNumberFormat="1" applyFont="1" applyBorder="1" applyAlignment="1" applyProtection="1">
      <alignment/>
      <protection/>
    </xf>
    <xf numFmtId="38" fontId="5" fillId="0" borderId="15" xfId="0" applyNumberFormat="1" applyFont="1" applyBorder="1" applyAlignment="1" applyProtection="1">
      <alignment/>
      <protection/>
    </xf>
    <xf numFmtId="38" fontId="13" fillId="0" borderId="24" xfId="0" applyNumberFormat="1" applyFont="1" applyBorder="1" applyAlignment="1" applyProtection="1">
      <alignment horizontal="center"/>
      <protection/>
    </xf>
    <xf numFmtId="38" fontId="2" fillId="0" borderId="25" xfId="0" applyNumberFormat="1" applyFont="1" applyBorder="1" applyAlignment="1" applyProtection="1">
      <alignment/>
      <protection/>
    </xf>
    <xf numFmtId="38" fontId="2" fillId="0" borderId="26" xfId="0" applyNumberFormat="1" applyFont="1" applyBorder="1" applyAlignment="1" applyProtection="1">
      <alignment/>
      <protection/>
    </xf>
    <xf numFmtId="0" fontId="5" fillId="0" borderId="0" xfId="0" applyFont="1" applyBorder="1" applyAlignment="1">
      <alignment/>
    </xf>
    <xf numFmtId="0" fontId="6" fillId="0" borderId="15" xfId="0" applyNumberFormat="1" applyFont="1" applyFill="1" applyBorder="1" applyAlignment="1" applyProtection="1">
      <alignment horizontal="center"/>
      <protection/>
    </xf>
    <xf numFmtId="0" fontId="14" fillId="0" borderId="16" xfId="0" applyNumberFormat="1" applyFont="1" applyFill="1" applyBorder="1" applyAlignment="1" applyProtection="1">
      <alignment horizontal="center"/>
      <protection/>
    </xf>
    <xf numFmtId="0" fontId="4" fillId="0" borderId="27" xfId="0" applyNumberFormat="1" applyFont="1" applyFill="1" applyBorder="1" applyAlignment="1" applyProtection="1">
      <alignment horizontal="center"/>
      <protection/>
    </xf>
    <xf numFmtId="0" fontId="4" fillId="0" borderId="28" xfId="0" applyNumberFormat="1" applyFont="1" applyFill="1" applyBorder="1" applyAlignment="1" applyProtection="1">
      <alignment horizontal="center"/>
      <protection/>
    </xf>
    <xf numFmtId="0" fontId="4" fillId="0" borderId="29" xfId="0" applyNumberFormat="1" applyFont="1" applyFill="1" applyBorder="1" applyAlignment="1" applyProtection="1">
      <alignment horizontal="center"/>
      <protection/>
    </xf>
    <xf numFmtId="0" fontId="4" fillId="0" borderId="28" xfId="0" applyNumberFormat="1" applyFont="1" applyFill="1" applyBorder="1" applyAlignment="1" applyProtection="1" quotePrefix="1">
      <alignment horizontal="center"/>
      <protection/>
    </xf>
    <xf numFmtId="38" fontId="2" fillId="0" borderId="30" xfId="0" applyNumberFormat="1" applyFont="1" applyBorder="1" applyAlignment="1" applyProtection="1">
      <alignment/>
      <protection/>
    </xf>
    <xf numFmtId="38" fontId="5" fillId="0" borderId="31" xfId="0" applyNumberFormat="1" applyFont="1" applyBorder="1" applyAlignment="1" applyProtection="1">
      <alignment/>
      <protection/>
    </xf>
    <xf numFmtId="0" fontId="14" fillId="0" borderId="32" xfId="0" applyNumberFormat="1" applyFont="1" applyFill="1" applyBorder="1" applyAlignment="1" applyProtection="1">
      <alignment horizontal="center"/>
      <protection/>
    </xf>
    <xf numFmtId="38" fontId="2" fillId="0" borderId="33" xfId="0" applyNumberFormat="1" applyFont="1" applyBorder="1" applyAlignment="1" applyProtection="1">
      <alignment/>
      <protection/>
    </xf>
    <xf numFmtId="0" fontId="4" fillId="0" borderId="34" xfId="0" applyNumberFormat="1" applyFont="1" applyFill="1" applyBorder="1" applyAlignment="1" applyProtection="1">
      <alignment horizontal="center"/>
      <protection/>
    </xf>
    <xf numFmtId="38" fontId="2" fillId="0" borderId="35" xfId="0" applyNumberFormat="1" applyFont="1" applyBorder="1" applyAlignment="1" applyProtection="1">
      <alignment/>
      <protection/>
    </xf>
    <xf numFmtId="0" fontId="4" fillId="0" borderId="36" xfId="0" applyNumberFormat="1" applyFont="1" applyFill="1" applyBorder="1" applyAlignment="1" applyProtection="1">
      <alignment horizontal="center"/>
      <protection/>
    </xf>
    <xf numFmtId="0" fontId="4" fillId="0" borderId="34" xfId="0" applyNumberFormat="1" applyFont="1" applyFill="1" applyBorder="1" applyAlignment="1" applyProtection="1" quotePrefix="1">
      <alignment horizontal="center"/>
      <protection/>
    </xf>
    <xf numFmtId="0" fontId="11" fillId="0" borderId="0" xfId="0" applyFont="1" applyBorder="1" applyAlignment="1">
      <alignment/>
    </xf>
    <xf numFmtId="0" fontId="11" fillId="0" borderId="0" xfId="0" applyFont="1" applyAlignment="1">
      <alignment horizontal="center"/>
    </xf>
    <xf numFmtId="0" fontId="9" fillId="0" borderId="0" xfId="0" applyFont="1" applyAlignment="1">
      <alignment/>
    </xf>
    <xf numFmtId="0" fontId="11" fillId="37" borderId="13" xfId="0" applyFont="1" applyFill="1" applyBorder="1" applyAlignment="1">
      <alignment horizontal="center"/>
    </xf>
    <xf numFmtId="0" fontId="3" fillId="0" borderId="0" xfId="54" applyFont="1" applyProtection="1">
      <alignment/>
      <protection hidden="1"/>
    </xf>
    <xf numFmtId="0" fontId="0" fillId="0" borderId="0" xfId="54" applyProtection="1">
      <alignment/>
      <protection hidden="1"/>
    </xf>
    <xf numFmtId="0" fontId="0" fillId="0" borderId="0" xfId="54" applyProtection="1" quotePrefix="1">
      <alignment/>
      <protection hidden="1"/>
    </xf>
    <xf numFmtId="0" fontId="0" fillId="0" borderId="10" xfId="54" applyBorder="1" applyProtection="1" quotePrefix="1">
      <alignment/>
      <protection locked="0"/>
    </xf>
    <xf numFmtId="0" fontId="0" fillId="0" borderId="21" xfId="54" applyBorder="1" applyProtection="1">
      <alignment/>
      <protection locked="0"/>
    </xf>
    <xf numFmtId="0" fontId="0" fillId="0" borderId="10" xfId="54" applyBorder="1" applyProtection="1">
      <alignment/>
      <protection locked="0"/>
    </xf>
    <xf numFmtId="0" fontId="0" fillId="0" borderId="18" xfId="54" applyBorder="1" applyProtection="1">
      <alignment/>
      <protection locked="0"/>
    </xf>
    <xf numFmtId="4" fontId="0" fillId="0" borderId="15" xfId="54" applyNumberFormat="1" applyBorder="1" applyProtection="1">
      <alignment/>
      <protection locked="0"/>
    </xf>
    <xf numFmtId="0" fontId="0" fillId="0" borderId="11" xfId="54" applyBorder="1" applyProtection="1" quotePrefix="1">
      <alignment/>
      <protection locked="0"/>
    </xf>
    <xf numFmtId="0" fontId="0" fillId="0" borderId="22" xfId="54" applyBorder="1" applyProtection="1">
      <alignment/>
      <protection locked="0"/>
    </xf>
    <xf numFmtId="0" fontId="0" fillId="0" borderId="11" xfId="54" applyBorder="1" applyProtection="1">
      <alignment/>
      <protection locked="0"/>
    </xf>
    <xf numFmtId="0" fontId="0" fillId="0" borderId="0" xfId="54" applyBorder="1" applyProtection="1">
      <alignment/>
      <protection locked="0"/>
    </xf>
    <xf numFmtId="4" fontId="0" fillId="0" borderId="16" xfId="54" applyNumberFormat="1" applyBorder="1" applyProtection="1">
      <alignment/>
      <protection locked="0"/>
    </xf>
    <xf numFmtId="0" fontId="0" fillId="0" borderId="12" xfId="54" applyBorder="1" applyProtection="1" quotePrefix="1">
      <alignment/>
      <protection locked="0"/>
    </xf>
    <xf numFmtId="0" fontId="0" fillId="0" borderId="23" xfId="54" applyBorder="1" applyProtection="1">
      <alignment/>
      <protection locked="0"/>
    </xf>
    <xf numFmtId="0" fontId="0" fillId="0" borderId="12" xfId="54" applyBorder="1" applyProtection="1">
      <alignment/>
      <protection locked="0"/>
    </xf>
    <xf numFmtId="0" fontId="0" fillId="0" borderId="20" xfId="54" applyBorder="1" applyProtection="1">
      <alignment/>
      <protection locked="0"/>
    </xf>
    <xf numFmtId="4" fontId="0" fillId="0" borderId="17" xfId="54" applyNumberFormat="1" applyBorder="1" applyProtection="1">
      <alignment/>
      <protection locked="0"/>
    </xf>
    <xf numFmtId="0" fontId="0" fillId="0" borderId="0" xfId="54" applyBorder="1" applyProtection="1" quotePrefix="1">
      <alignment/>
      <protection hidden="1"/>
    </xf>
    <xf numFmtId="0" fontId="0" fillId="0" borderId="0" xfId="54" applyBorder="1" applyProtection="1">
      <alignment/>
      <protection hidden="1"/>
    </xf>
    <xf numFmtId="0" fontId="4" fillId="0" borderId="13" xfId="0" applyFont="1" applyBorder="1" applyAlignment="1">
      <alignment/>
    </xf>
    <xf numFmtId="0" fontId="1" fillId="0" borderId="13" xfId="0" applyFont="1" applyBorder="1" applyAlignment="1">
      <alignment horizontal="center"/>
    </xf>
    <xf numFmtId="4" fontId="0" fillId="0" borderId="13" xfId="0" applyNumberFormat="1" applyBorder="1" applyAlignment="1">
      <alignment/>
    </xf>
    <xf numFmtId="10" fontId="0" fillId="0" borderId="13" xfId="0" applyNumberFormat="1" applyBorder="1" applyAlignment="1">
      <alignment/>
    </xf>
    <xf numFmtId="0" fontId="6" fillId="0" borderId="0" xfId="0" applyFont="1" applyAlignment="1">
      <alignment/>
    </xf>
    <xf numFmtId="0" fontId="6" fillId="0" borderId="15" xfId="0" applyFont="1" applyBorder="1" applyAlignment="1">
      <alignment horizontal="center" vertical="center" wrapText="1"/>
    </xf>
    <xf numFmtId="0" fontId="4" fillId="0" borderId="13" xfId="0" applyFont="1" applyBorder="1" applyAlignment="1">
      <alignment vertical="center" wrapText="1"/>
    </xf>
    <xf numFmtId="4" fontId="4" fillId="0" borderId="13" xfId="0" applyNumberFormat="1" applyFont="1" applyBorder="1" applyAlignment="1">
      <alignment horizontal="right" vertical="center"/>
    </xf>
    <xf numFmtId="10" fontId="4" fillId="0" borderId="13" xfId="0" applyNumberFormat="1" applyFont="1" applyBorder="1" applyAlignment="1">
      <alignment horizontal="right" vertical="center"/>
    </xf>
    <xf numFmtId="0" fontId="0" fillId="36" borderId="13" xfId="0" applyFill="1" applyBorder="1" applyAlignment="1">
      <alignment horizontal="center"/>
    </xf>
    <xf numFmtId="0" fontId="0" fillId="0" borderId="0" xfId="0" applyAlignment="1">
      <alignment horizontal="left"/>
    </xf>
    <xf numFmtId="0" fontId="4" fillId="0" borderId="0" xfId="0" applyFont="1" applyBorder="1" applyAlignment="1">
      <alignment vertical="center" wrapText="1"/>
    </xf>
    <xf numFmtId="10" fontId="4" fillId="0" borderId="0" xfId="0" applyNumberFormat="1" applyFont="1" applyBorder="1" applyAlignment="1">
      <alignment horizontal="right" vertical="center"/>
    </xf>
    <xf numFmtId="0" fontId="6" fillId="0" borderId="0" xfId="0" applyFont="1" applyBorder="1" applyAlignment="1">
      <alignment horizontal="center" vertical="center"/>
    </xf>
    <xf numFmtId="0" fontId="15" fillId="0" borderId="0" xfId="0" applyFont="1" applyBorder="1" applyAlignment="1">
      <alignment horizontal="left" vertical="center"/>
    </xf>
    <xf numFmtId="4" fontId="16" fillId="0" borderId="0" xfId="0" applyNumberFormat="1" applyFont="1" applyBorder="1" applyAlignment="1">
      <alignment vertical="center" wrapText="1"/>
    </xf>
    <xf numFmtId="0" fontId="1" fillId="0" borderId="13" xfId="0" applyFont="1" applyFill="1" applyBorder="1" applyAlignment="1">
      <alignment horizontal="center"/>
    </xf>
    <xf numFmtId="4" fontId="2" fillId="0" borderId="13" xfId="0" applyNumberFormat="1" applyFont="1" applyBorder="1" applyAlignment="1">
      <alignment/>
    </xf>
    <xf numFmtId="4" fontId="2" fillId="0" borderId="17" xfId="0" applyNumberFormat="1" applyFont="1" applyBorder="1" applyAlignment="1">
      <alignment/>
    </xf>
    <xf numFmtId="4" fontId="0" fillId="0" borderId="17" xfId="0" applyNumberFormat="1" applyBorder="1" applyAlignment="1">
      <alignment/>
    </xf>
    <xf numFmtId="4" fontId="2" fillId="38" borderId="0" xfId="0" applyNumberFormat="1" applyFont="1" applyFill="1" applyAlignment="1">
      <alignment/>
    </xf>
    <xf numFmtId="4" fontId="2" fillId="0" borderId="37" xfId="0" applyNumberFormat="1" applyFont="1" applyBorder="1" applyAlignment="1">
      <alignment/>
    </xf>
    <xf numFmtId="4" fontId="5" fillId="0" borderId="13" xfId="0" applyNumberFormat="1" applyFont="1" applyBorder="1" applyAlignment="1">
      <alignment/>
    </xf>
    <xf numFmtId="4" fontId="2" fillId="0" borderId="0" xfId="0" applyNumberFormat="1" applyFont="1" applyAlignment="1">
      <alignment/>
    </xf>
    <xf numFmtId="4" fontId="0" fillId="0" borderId="0" xfId="0" applyNumberFormat="1" applyAlignment="1">
      <alignment/>
    </xf>
    <xf numFmtId="4" fontId="0" fillId="0" borderId="13" xfId="48" applyNumberFormat="1" applyFont="1" applyBorder="1" applyAlignment="1">
      <alignment/>
    </xf>
    <xf numFmtId="4" fontId="0" fillId="0" borderId="0" xfId="48" applyNumberFormat="1" applyFont="1" applyAlignment="1">
      <alignment/>
    </xf>
    <xf numFmtId="4" fontId="0" fillId="34" borderId="13" xfId="48" applyNumberFormat="1" applyFont="1" applyFill="1" applyBorder="1" applyAlignment="1">
      <alignment/>
    </xf>
    <xf numFmtId="4" fontId="0" fillId="0" borderId="0" xfId="0" applyNumberFormat="1" applyBorder="1" applyAlignment="1">
      <alignment/>
    </xf>
    <xf numFmtId="0" fontId="2" fillId="0" borderId="0" xfId="0" applyFont="1" applyBorder="1" applyAlignment="1">
      <alignment/>
    </xf>
    <xf numFmtId="0" fontId="2" fillId="0" borderId="0" xfId="0" applyFont="1" applyAlignment="1">
      <alignment/>
    </xf>
    <xf numFmtId="0" fontId="2" fillId="0" borderId="0" xfId="0" applyFont="1" applyBorder="1" applyAlignment="1">
      <alignment horizontal="left"/>
    </xf>
    <xf numFmtId="4" fontId="0" fillId="0" borderId="0" xfId="0" applyNumberFormat="1" applyBorder="1" applyAlignment="1">
      <alignment horizontal="right"/>
    </xf>
    <xf numFmtId="4" fontId="1" fillId="0" borderId="13" xfId="0" applyNumberFormat="1" applyFont="1" applyBorder="1" applyAlignment="1">
      <alignment/>
    </xf>
    <xf numFmtId="0" fontId="1" fillId="0" borderId="13" xfId="0" applyFont="1" applyBorder="1" applyAlignment="1">
      <alignment horizontal="right"/>
    </xf>
    <xf numFmtId="0" fontId="1" fillId="37" borderId="13" xfId="0" applyFont="1" applyFill="1" applyBorder="1" applyAlignment="1">
      <alignment horizontal="center"/>
    </xf>
    <xf numFmtId="0" fontId="0" fillId="37" borderId="13" xfId="0" applyFill="1" applyBorder="1" applyAlignment="1">
      <alignment/>
    </xf>
    <xf numFmtId="4" fontId="0" fillId="37" borderId="18" xfId="0" applyNumberFormat="1" applyFill="1" applyBorder="1" applyAlignment="1">
      <alignment/>
    </xf>
    <xf numFmtId="4" fontId="0" fillId="37" borderId="21" xfId="0" applyNumberFormat="1" applyFill="1" applyBorder="1" applyAlignment="1">
      <alignment/>
    </xf>
    <xf numFmtId="0" fontId="2" fillId="37" borderId="17" xfId="0" applyFont="1" applyFill="1" applyBorder="1" applyAlignment="1">
      <alignment horizontal="center"/>
    </xf>
    <xf numFmtId="0" fontId="0" fillId="37" borderId="17" xfId="0" applyFill="1" applyBorder="1" applyAlignment="1">
      <alignment horizontal="center"/>
    </xf>
    <xf numFmtId="0" fontId="2" fillId="37" borderId="15" xfId="0" applyFont="1" applyFill="1" applyBorder="1" applyAlignment="1">
      <alignment horizontal="center"/>
    </xf>
    <xf numFmtId="0" fontId="2" fillId="37" borderId="16" xfId="0" applyFont="1" applyFill="1" applyBorder="1" applyAlignment="1">
      <alignment horizontal="center"/>
    </xf>
    <xf numFmtId="0" fontId="0" fillId="37" borderId="14" xfId="54" applyFill="1" applyBorder="1" applyAlignment="1" applyProtection="1">
      <alignment horizontal="centerContinuous"/>
      <protection hidden="1"/>
    </xf>
    <xf numFmtId="0" fontId="0" fillId="37" borderId="37" xfId="54" applyFill="1" applyBorder="1" applyAlignment="1" applyProtection="1">
      <alignment horizontal="centerContinuous"/>
      <protection hidden="1"/>
    </xf>
    <xf numFmtId="0" fontId="0" fillId="37" borderId="19" xfId="54" applyFill="1" applyBorder="1" applyAlignment="1" applyProtection="1">
      <alignment horizontal="centerContinuous"/>
      <protection hidden="1"/>
    </xf>
    <xf numFmtId="0" fontId="0" fillId="37" borderId="13" xfId="50" applyNumberFormat="1" applyFill="1" applyBorder="1" applyAlignment="1" applyProtection="1">
      <alignment horizontal="center"/>
      <protection hidden="1"/>
    </xf>
    <xf numFmtId="0" fontId="0" fillId="37" borderId="13" xfId="54" applyNumberFormat="1" applyFill="1" applyBorder="1" applyAlignment="1" applyProtection="1">
      <alignment horizontal="center"/>
      <protection hidden="1"/>
    </xf>
    <xf numFmtId="0" fontId="0" fillId="37" borderId="14" xfId="0" applyFill="1" applyBorder="1" applyAlignment="1">
      <alignment/>
    </xf>
    <xf numFmtId="0" fontId="1" fillId="37" borderId="37" xfId="0" applyFont="1" applyFill="1" applyBorder="1" applyAlignment="1">
      <alignment horizontal="center"/>
    </xf>
    <xf numFmtId="0" fontId="0" fillId="0" borderId="11" xfId="0" applyBorder="1" applyAlignment="1">
      <alignment horizontal="right"/>
    </xf>
    <xf numFmtId="0" fontId="19" fillId="36" borderId="13" xfId="0" applyFont="1" applyFill="1" applyBorder="1" applyAlignment="1">
      <alignment/>
    </xf>
    <xf numFmtId="0" fontId="25" fillId="0" borderId="13" xfId="0" applyFont="1" applyBorder="1" applyAlignment="1">
      <alignment/>
    </xf>
    <xf numFmtId="0" fontId="0" fillId="0" borderId="10" xfId="0" applyBorder="1" applyAlignment="1">
      <alignment horizontal="right"/>
    </xf>
    <xf numFmtId="0" fontId="0" fillId="37" borderId="37" xfId="0" applyFill="1" applyBorder="1" applyAlignment="1">
      <alignment/>
    </xf>
    <xf numFmtId="0" fontId="0" fillId="34" borderId="13" xfId="0" applyFill="1" applyBorder="1" applyAlignment="1">
      <alignment horizontal="center"/>
    </xf>
    <xf numFmtId="0" fontId="1" fillId="39" borderId="14" xfId="0" applyFont="1" applyFill="1" applyBorder="1" applyAlignment="1">
      <alignment/>
    </xf>
    <xf numFmtId="0" fontId="1" fillId="39" borderId="19" xfId="0" applyFont="1" applyFill="1" applyBorder="1" applyAlignment="1">
      <alignment/>
    </xf>
    <xf numFmtId="0" fontId="1" fillId="39" borderId="37" xfId="0" applyFont="1" applyFill="1" applyBorder="1" applyAlignment="1">
      <alignment/>
    </xf>
    <xf numFmtId="0" fontId="1" fillId="37" borderId="15" xfId="0" applyFont="1" applyFill="1" applyBorder="1" applyAlignment="1">
      <alignment/>
    </xf>
    <xf numFmtId="0" fontId="1" fillId="37" borderId="17" xfId="0" applyFont="1" applyFill="1" applyBorder="1" applyAlignment="1">
      <alignment horizontal="right"/>
    </xf>
    <xf numFmtId="0" fontId="18" fillId="37" borderId="13" xfId="0" applyFont="1" applyFill="1" applyBorder="1" applyAlignment="1">
      <alignment/>
    </xf>
    <xf numFmtId="0" fontId="19" fillId="37" borderId="13" xfId="0" applyFont="1" applyFill="1" applyBorder="1" applyAlignment="1">
      <alignment/>
    </xf>
    <xf numFmtId="0" fontId="19" fillId="0" borderId="13" xfId="0" applyFont="1" applyBorder="1" applyAlignment="1">
      <alignment/>
    </xf>
    <xf numFmtId="0" fontId="20" fillId="33" borderId="13" xfId="0" applyFont="1" applyFill="1" applyBorder="1" applyAlignment="1">
      <alignment/>
    </xf>
    <xf numFmtId="0" fontId="21" fillId="40" borderId="13" xfId="0" applyFont="1" applyFill="1" applyBorder="1" applyAlignment="1">
      <alignment/>
    </xf>
    <xf numFmtId="0" fontId="21" fillId="33" borderId="13" xfId="0" applyFont="1" applyFill="1" applyBorder="1" applyAlignment="1">
      <alignment/>
    </xf>
    <xf numFmtId="0" fontId="22" fillId="40" borderId="13" xfId="0" applyFont="1" applyFill="1" applyBorder="1" applyAlignment="1">
      <alignment/>
    </xf>
    <xf numFmtId="0" fontId="23" fillId="0" borderId="13" xfId="0" applyFont="1" applyFill="1" applyBorder="1" applyAlignment="1">
      <alignment/>
    </xf>
    <xf numFmtId="0" fontId="20" fillId="33" borderId="15" xfId="0" applyFont="1" applyFill="1" applyBorder="1" applyAlignment="1">
      <alignment/>
    </xf>
    <xf numFmtId="0" fontId="20" fillId="39" borderId="13" xfId="0" applyFont="1" applyFill="1" applyBorder="1" applyAlignment="1">
      <alignment/>
    </xf>
    <xf numFmtId="0" fontId="20" fillId="39" borderId="13" xfId="0" applyFont="1" applyFill="1" applyBorder="1" applyAlignment="1">
      <alignment horizontal="center"/>
    </xf>
    <xf numFmtId="4" fontId="19" fillId="0" borderId="13" xfId="0" applyNumberFormat="1" applyFont="1" applyBorder="1" applyAlignment="1">
      <alignment/>
    </xf>
    <xf numFmtId="4" fontId="20" fillId="33" borderId="13" xfId="0" applyNumberFormat="1" applyFont="1" applyFill="1" applyBorder="1" applyAlignment="1">
      <alignment/>
    </xf>
    <xf numFmtId="4" fontId="24" fillId="40" borderId="13" xfId="0" applyNumberFormat="1" applyFont="1" applyFill="1" applyBorder="1" applyAlignment="1">
      <alignment horizontal="right"/>
    </xf>
    <xf numFmtId="4" fontId="24" fillId="33" borderId="13" xfId="0" applyNumberFormat="1" applyFont="1" applyFill="1" applyBorder="1" applyAlignment="1">
      <alignment horizontal="right"/>
    </xf>
    <xf numFmtId="4" fontId="23" fillId="0" borderId="13" xfId="0" applyNumberFormat="1" applyFont="1" applyFill="1" applyBorder="1" applyAlignment="1">
      <alignment horizontal="left"/>
    </xf>
    <xf numFmtId="4" fontId="20" fillId="39" borderId="13" xfId="0" applyNumberFormat="1" applyFont="1" applyFill="1" applyBorder="1" applyAlignment="1">
      <alignment/>
    </xf>
    <xf numFmtId="0" fontId="0" fillId="39" borderId="13" xfId="0" applyFill="1" applyBorder="1" applyAlignment="1">
      <alignment horizontal="center"/>
    </xf>
    <xf numFmtId="0" fontId="19" fillId="36" borderId="0" xfId="0" applyFont="1" applyFill="1" applyAlignment="1">
      <alignment horizontal="right"/>
    </xf>
    <xf numFmtId="0" fontId="19" fillId="39" borderId="13" xfId="0" applyFont="1" applyFill="1" applyBorder="1" applyAlignment="1">
      <alignment horizontal="center"/>
    </xf>
    <xf numFmtId="0" fontId="25" fillId="36" borderId="13" xfId="0" applyFont="1" applyFill="1" applyBorder="1" applyAlignment="1">
      <alignment horizontal="center"/>
    </xf>
    <xf numFmtId="0" fontId="26" fillId="36" borderId="13" xfId="0" applyFont="1" applyFill="1" applyBorder="1" applyAlignment="1">
      <alignment horizontal="center"/>
    </xf>
    <xf numFmtId="0" fontId="27" fillId="36" borderId="13" xfId="0" applyFont="1" applyFill="1" applyBorder="1" applyAlignment="1">
      <alignment horizontal="center"/>
    </xf>
    <xf numFmtId="0" fontId="25" fillId="36" borderId="13" xfId="0" applyFont="1" applyFill="1" applyBorder="1" applyAlignment="1">
      <alignment/>
    </xf>
    <xf numFmtId="4" fontId="25" fillId="35" borderId="13" xfId="0" applyNumberFormat="1" applyFont="1" applyFill="1" applyBorder="1" applyAlignment="1">
      <alignment horizontal="right"/>
    </xf>
    <xf numFmtId="0" fontId="19" fillId="0" borderId="13" xfId="0" applyFont="1" applyBorder="1" applyAlignment="1">
      <alignment/>
    </xf>
    <xf numFmtId="0" fontId="19" fillId="35" borderId="0" xfId="0" applyFont="1" applyFill="1" applyBorder="1" applyAlignment="1">
      <alignment/>
    </xf>
    <xf numFmtId="0" fontId="19" fillId="0" borderId="0" xfId="0" applyFont="1" applyAlignment="1">
      <alignment/>
    </xf>
    <xf numFmtId="0" fontId="28" fillId="36" borderId="13" xfId="0" applyFont="1" applyFill="1" applyBorder="1" applyAlignment="1">
      <alignment/>
    </xf>
    <xf numFmtId="0" fontId="25" fillId="0" borderId="14" xfId="0" applyFont="1" applyBorder="1" applyAlignment="1">
      <alignment/>
    </xf>
    <xf numFmtId="0" fontId="29" fillId="33" borderId="10" xfId="0" applyFont="1" applyFill="1" applyBorder="1" applyAlignment="1">
      <alignment/>
    </xf>
    <xf numFmtId="0" fontId="29" fillId="34" borderId="14" xfId="0" applyFont="1" applyFill="1" applyBorder="1" applyAlignment="1">
      <alignment/>
    </xf>
    <xf numFmtId="4" fontId="29" fillId="34" borderId="13" xfId="0" applyNumberFormat="1" applyFont="1" applyFill="1" applyBorder="1" applyAlignment="1">
      <alignment/>
    </xf>
    <xf numFmtId="0" fontId="1" fillId="0" borderId="18" xfId="0" applyFont="1" applyBorder="1" applyAlignment="1">
      <alignment/>
    </xf>
    <xf numFmtId="0" fontId="1" fillId="0" borderId="0" xfId="0" applyFont="1" applyBorder="1" applyAlignment="1">
      <alignment horizontal="center"/>
    </xf>
    <xf numFmtId="0" fontId="19" fillId="0" borderId="0" xfId="0" applyFont="1" applyAlignment="1">
      <alignment horizontal="right"/>
    </xf>
    <xf numFmtId="0" fontId="19" fillId="0" borderId="0" xfId="0" applyFont="1" applyAlignment="1">
      <alignment horizontal="left"/>
    </xf>
    <xf numFmtId="188" fontId="19" fillId="0" borderId="10" xfId="55" applyNumberFormat="1" applyFont="1" applyBorder="1" applyAlignment="1">
      <alignment horizontal="center"/>
    </xf>
    <xf numFmtId="188" fontId="19" fillId="0" borderId="11" xfId="55" applyNumberFormat="1" applyFont="1" applyBorder="1" applyAlignment="1">
      <alignment horizontal="center"/>
    </xf>
    <xf numFmtId="188" fontId="19" fillId="0" borderId="12" xfId="55" applyNumberFormat="1" applyFont="1" applyBorder="1" applyAlignment="1">
      <alignment horizontal="center"/>
    </xf>
    <xf numFmtId="188" fontId="19" fillId="37" borderId="13" xfId="55" applyNumberFormat="1" applyFont="1" applyFill="1" applyBorder="1" applyAlignment="1">
      <alignment horizontal="center"/>
    </xf>
    <xf numFmtId="0" fontId="1" fillId="0" borderId="22" xfId="0" applyFont="1" applyBorder="1" applyAlignment="1">
      <alignment horizontal="center"/>
    </xf>
    <xf numFmtId="0" fontId="19" fillId="0" borderId="11" xfId="0" applyFont="1" applyBorder="1" applyAlignment="1">
      <alignment/>
    </xf>
    <xf numFmtId="0" fontId="1" fillId="0" borderId="20" xfId="0" applyFont="1" applyBorder="1" applyAlignment="1">
      <alignment/>
    </xf>
    <xf numFmtId="0" fontId="1" fillId="0" borderId="23" xfId="0" applyFont="1" applyBorder="1" applyAlignment="1">
      <alignment horizontal="center"/>
    </xf>
    <xf numFmtId="0" fontId="25" fillId="0" borderId="0" xfId="0" applyFont="1" applyAlignment="1">
      <alignment/>
    </xf>
    <xf numFmtId="0" fontId="19" fillId="37" borderId="13" xfId="0" applyFont="1" applyFill="1" applyBorder="1" applyAlignment="1">
      <alignment horizontal="right"/>
    </xf>
    <xf numFmtId="0" fontId="5" fillId="0" borderId="18" xfId="0" applyFont="1" applyBorder="1" applyAlignment="1">
      <alignment/>
    </xf>
    <xf numFmtId="0" fontId="2" fillId="0" borderId="18" xfId="0" applyFont="1" applyBorder="1" applyAlignment="1">
      <alignment/>
    </xf>
    <xf numFmtId="0" fontId="5" fillId="0" borderId="20" xfId="0" applyFont="1" applyBorder="1" applyAlignment="1">
      <alignment/>
    </xf>
    <xf numFmtId="0" fontId="2" fillId="0" borderId="20" xfId="0" applyFont="1" applyBorder="1" applyAlignment="1">
      <alignment/>
    </xf>
    <xf numFmtId="0" fontId="20" fillId="0" borderId="0" xfId="0" applyFont="1" applyAlignment="1">
      <alignment/>
    </xf>
    <xf numFmtId="0" fontId="29" fillId="0" borderId="0" xfId="0" applyFont="1" applyAlignment="1">
      <alignment/>
    </xf>
    <xf numFmtId="0" fontId="30" fillId="0" borderId="0" xfId="0" applyFont="1" applyBorder="1" applyAlignment="1">
      <alignment/>
    </xf>
    <xf numFmtId="4" fontId="25" fillId="0" borderId="13" xfId="48" applyNumberFormat="1" applyFont="1" applyBorder="1" applyAlignment="1">
      <alignment/>
    </xf>
    <xf numFmtId="171" fontId="25" fillId="0" borderId="0" xfId="48" applyFont="1" applyAlignment="1">
      <alignment/>
    </xf>
    <xf numFmtId="0" fontId="32" fillId="0" borderId="0" xfId="0" applyFont="1" applyFill="1" applyBorder="1" applyAlignment="1">
      <alignment horizontal="right"/>
    </xf>
    <xf numFmtId="186" fontId="25" fillId="34" borderId="13" xfId="48" applyNumberFormat="1" applyFont="1" applyFill="1" applyBorder="1" applyAlignment="1">
      <alignment/>
    </xf>
    <xf numFmtId="0" fontId="25" fillId="0" borderId="0" xfId="0" applyFont="1" applyBorder="1" applyAlignment="1">
      <alignment/>
    </xf>
    <xf numFmtId="0" fontId="25" fillId="0" borderId="22" xfId="0" applyFont="1" applyBorder="1" applyAlignment="1">
      <alignment/>
    </xf>
    <xf numFmtId="0" fontId="19" fillId="0" borderId="14" xfId="0" applyFont="1" applyBorder="1" applyAlignment="1">
      <alignment/>
    </xf>
    <xf numFmtId="4" fontId="25" fillId="0" borderId="13" xfId="0" applyNumberFormat="1" applyFont="1" applyBorder="1" applyAlignment="1">
      <alignment/>
    </xf>
    <xf numFmtId="0" fontId="20" fillId="0" borderId="14" xfId="0" applyFont="1" applyBorder="1" applyAlignment="1">
      <alignment horizontal="right"/>
    </xf>
    <xf numFmtId="186" fontId="25" fillId="40" borderId="13" xfId="48" applyNumberFormat="1" applyFont="1" applyFill="1" applyBorder="1" applyAlignment="1">
      <alignment/>
    </xf>
    <xf numFmtId="0" fontId="19" fillId="0" borderId="0" xfId="0" applyFont="1" applyAlignment="1">
      <alignment horizontal="left" vertical="center" wrapText="1"/>
    </xf>
    <xf numFmtId="186" fontId="25" fillId="0" borderId="13" xfId="48" applyNumberFormat="1" applyFont="1" applyBorder="1" applyAlignment="1">
      <alignment horizontal="right" vertical="center" wrapText="1"/>
    </xf>
    <xf numFmtId="186" fontId="25" fillId="33" borderId="13" xfId="48" applyNumberFormat="1" applyFont="1" applyFill="1" applyBorder="1" applyAlignment="1">
      <alignment/>
    </xf>
    <xf numFmtId="0" fontId="29" fillId="0" borderId="13" xfId="0" applyFont="1" applyBorder="1" applyAlignment="1">
      <alignment horizontal="center" vertical="center"/>
    </xf>
    <xf numFmtId="0" fontId="29" fillId="39" borderId="13" xfId="0" applyFont="1" applyFill="1" applyBorder="1" applyAlignment="1">
      <alignment horizontal="center"/>
    </xf>
    <xf numFmtId="0" fontId="33" fillId="0" borderId="0" xfId="0" applyFont="1" applyBorder="1" applyAlignment="1">
      <alignment horizontal="left"/>
    </xf>
    <xf numFmtId="0" fontId="34" fillId="0" borderId="0" xfId="0" applyFont="1" applyAlignment="1">
      <alignment/>
    </xf>
    <xf numFmtId="0" fontId="1" fillId="0" borderId="20" xfId="0" applyFont="1" applyBorder="1" applyAlignment="1">
      <alignment horizontal="center"/>
    </xf>
    <xf numFmtId="0" fontId="0" fillId="41" borderId="13" xfId="0" applyFill="1" applyBorder="1" applyAlignment="1">
      <alignment horizontal="center"/>
    </xf>
    <xf numFmtId="0" fontId="1" fillId="0" borderId="14" xfId="0" applyFont="1" applyBorder="1" applyAlignment="1">
      <alignment horizontal="center"/>
    </xf>
    <xf numFmtId="0" fontId="1" fillId="39" borderId="13" xfId="0" applyFont="1" applyFill="1" applyBorder="1" applyAlignment="1">
      <alignment horizontal="center"/>
    </xf>
    <xf numFmtId="0" fontId="1" fillId="37" borderId="13" xfId="0" applyFont="1" applyFill="1" applyBorder="1" applyAlignment="1">
      <alignment horizontal="left"/>
    </xf>
    <xf numFmtId="0" fontId="1" fillId="34" borderId="13" xfId="0" applyFont="1" applyFill="1" applyBorder="1" applyAlignment="1">
      <alignment horizontal="left"/>
    </xf>
    <xf numFmtId="0" fontId="1" fillId="34" borderId="13" xfId="0" applyFont="1" applyFill="1" applyBorder="1" applyAlignment="1">
      <alignment horizontal="center"/>
    </xf>
    <xf numFmtId="0" fontId="1" fillId="39" borderId="13" xfId="0" applyFont="1" applyFill="1" applyBorder="1" applyAlignment="1">
      <alignment/>
    </xf>
    <xf numFmtId="0" fontId="0" fillId="37" borderId="15" xfId="0" applyFill="1" applyBorder="1" applyAlignment="1">
      <alignment horizontal="center"/>
    </xf>
    <xf numFmtId="0" fontId="0" fillId="37" borderId="16" xfId="0" applyFill="1" applyBorder="1" applyAlignment="1">
      <alignment horizontal="center"/>
    </xf>
    <xf numFmtId="0" fontId="5" fillId="39" borderId="13" xfId="0" applyFont="1" applyFill="1" applyBorder="1" applyAlignment="1">
      <alignment horizontal="center"/>
    </xf>
    <xf numFmtId="0" fontId="5" fillId="39" borderId="14" xfId="0" applyFont="1" applyFill="1" applyBorder="1" applyAlignment="1">
      <alignment horizontal="center"/>
    </xf>
    <xf numFmtId="0" fontId="0" fillId="33" borderId="18" xfId="0" applyFill="1" applyBorder="1" applyAlignment="1">
      <alignment horizontal="center"/>
    </xf>
    <xf numFmtId="0" fontId="0" fillId="33" borderId="0" xfId="0" applyFill="1" applyBorder="1" applyAlignment="1">
      <alignment horizontal="center"/>
    </xf>
    <xf numFmtId="0" fontId="0" fillId="33" borderId="20" xfId="0" applyFill="1" applyBorder="1" applyAlignment="1">
      <alignment horizontal="center"/>
    </xf>
    <xf numFmtId="0" fontId="0" fillId="33" borderId="15" xfId="0" applyFill="1" applyBorder="1" applyAlignment="1">
      <alignment horizontal="center"/>
    </xf>
    <xf numFmtId="0" fontId="2" fillId="33" borderId="16" xfId="0" applyFont="1" applyFill="1" applyBorder="1" applyAlignment="1">
      <alignment horizontal="center"/>
    </xf>
    <xf numFmtId="0" fontId="0" fillId="33" borderId="17" xfId="0" applyFill="1" applyBorder="1" applyAlignment="1">
      <alignment horizontal="center"/>
    </xf>
    <xf numFmtId="0" fontId="6" fillId="0" borderId="13" xfId="0" applyFont="1" applyBorder="1" applyAlignment="1">
      <alignment horizontal="center" vertical="center"/>
    </xf>
    <xf numFmtId="0" fontId="0" fillId="0" borderId="0" xfId="0" applyFont="1" applyAlignment="1">
      <alignment/>
    </xf>
    <xf numFmtId="9" fontId="0" fillId="39" borderId="13" xfId="55" applyFont="1" applyFill="1" applyBorder="1" applyAlignment="1">
      <alignment horizontal="center"/>
    </xf>
    <xf numFmtId="0" fontId="6" fillId="0" borderId="0" xfId="0" applyFont="1" applyBorder="1" applyAlignment="1">
      <alignment horizontal="center" vertical="center" wrapText="1"/>
    </xf>
    <xf numFmtId="4" fontId="4" fillId="0" borderId="0" xfId="0" applyNumberFormat="1" applyFont="1" applyBorder="1" applyAlignment="1">
      <alignment horizontal="right" vertical="center"/>
    </xf>
    <xf numFmtId="0" fontId="6" fillId="35" borderId="0" xfId="0" applyFont="1" applyFill="1" applyBorder="1" applyAlignment="1">
      <alignment horizontal="center" vertical="center" wrapText="1"/>
    </xf>
    <xf numFmtId="0" fontId="6" fillId="0" borderId="13" xfId="0" applyFont="1" applyBorder="1" applyAlignment="1">
      <alignment horizontal="center" vertical="center" wrapText="1"/>
    </xf>
    <xf numFmtId="0" fontId="4" fillId="34" borderId="13" xfId="0" applyFont="1" applyFill="1" applyBorder="1" applyAlignment="1">
      <alignment vertical="center" wrapText="1"/>
    </xf>
    <xf numFmtId="0" fontId="6" fillId="0" borderId="13" xfId="0" applyFont="1" applyBorder="1" applyAlignment="1">
      <alignment horizontal="center"/>
    </xf>
    <xf numFmtId="49" fontId="0" fillId="0" borderId="13" xfId="0" applyNumberFormat="1" applyBorder="1" applyAlignment="1">
      <alignment/>
    </xf>
    <xf numFmtId="49" fontId="0" fillId="0" borderId="13" xfId="0" applyNumberFormat="1" applyBorder="1" applyAlignment="1">
      <alignment horizontal="left"/>
    </xf>
    <xf numFmtId="195" fontId="0" fillId="0" borderId="13" xfId="44" applyNumberFormat="1" applyFont="1" applyBorder="1" applyAlignment="1">
      <alignment horizontal="center"/>
    </xf>
    <xf numFmtId="0" fontId="4" fillId="0" borderId="0" xfId="0" applyFont="1" applyAlignment="1">
      <alignment horizontal="center" wrapText="1"/>
    </xf>
    <xf numFmtId="0" fontId="2" fillId="37" borderId="14" xfId="0" applyFont="1" applyFill="1" applyBorder="1" applyAlignment="1">
      <alignment/>
    </xf>
    <xf numFmtId="0" fontId="2" fillId="37" borderId="19" xfId="0" applyFont="1" applyFill="1" applyBorder="1" applyAlignment="1">
      <alignment/>
    </xf>
    <xf numFmtId="0" fontId="2" fillId="37" borderId="37" xfId="0" applyFont="1" applyFill="1" applyBorder="1" applyAlignment="1">
      <alignment/>
    </xf>
    <xf numFmtId="171" fontId="0" fillId="0" borderId="13" xfId="48" applyBorder="1" applyAlignment="1">
      <alignment/>
    </xf>
    <xf numFmtId="0" fontId="0" fillId="36" borderId="13" xfId="0" applyFill="1" applyBorder="1" applyAlignment="1">
      <alignment horizontal="center" vertical="center"/>
    </xf>
    <xf numFmtId="0" fontId="0" fillId="34" borderId="13" xfId="0" applyFill="1" applyBorder="1" applyAlignment="1">
      <alignment horizontal="center" vertical="center" wrapText="1"/>
    </xf>
    <xf numFmtId="0" fontId="1" fillId="0" borderId="0" xfId="0" applyFont="1" applyAlignment="1">
      <alignment horizontal="right"/>
    </xf>
    <xf numFmtId="49" fontId="1" fillId="0" borderId="18" xfId="0" applyNumberFormat="1" applyFont="1" applyBorder="1" applyAlignment="1">
      <alignment/>
    </xf>
    <xf numFmtId="4" fontId="25" fillId="0" borderId="13" xfId="0" applyNumberFormat="1" applyFont="1" applyBorder="1" applyAlignment="1">
      <alignment vertical="center"/>
    </xf>
    <xf numFmtId="4" fontId="29" fillId="0" borderId="13" xfId="0" applyNumberFormat="1" applyFont="1" applyBorder="1" applyAlignment="1">
      <alignment vertical="center"/>
    </xf>
    <xf numFmtId="4" fontId="4" fillId="0" borderId="13" xfId="48" applyNumberFormat="1" applyFont="1" applyBorder="1" applyAlignment="1">
      <alignment horizontal="right" vertical="center" wrapText="1"/>
    </xf>
    <xf numFmtId="4" fontId="4" fillId="0" borderId="13" xfId="48" applyNumberFormat="1" applyFont="1" applyBorder="1" applyAlignment="1">
      <alignment horizontal="right" vertical="center"/>
    </xf>
    <xf numFmtId="4" fontId="2" fillId="0" borderId="13" xfId="0" applyNumberFormat="1" applyFont="1" applyBorder="1" applyAlignment="1">
      <alignment horizontal="right"/>
    </xf>
    <xf numFmtId="4" fontId="35" fillId="40" borderId="13" xfId="0" applyNumberFormat="1" applyFont="1" applyFill="1" applyBorder="1" applyAlignment="1">
      <alignment horizontal="right"/>
    </xf>
    <xf numFmtId="4" fontId="2" fillId="36" borderId="13" xfId="0" applyNumberFormat="1" applyFont="1" applyFill="1" applyBorder="1" applyAlignment="1">
      <alignment horizontal="right"/>
    </xf>
    <xf numFmtId="4" fontId="6" fillId="0" borderId="0" xfId="0" applyNumberFormat="1" applyFont="1" applyBorder="1" applyAlignment="1">
      <alignment horizontal="right" vertical="center"/>
    </xf>
    <xf numFmtId="4" fontId="6" fillId="0" borderId="13" xfId="48" applyNumberFormat="1" applyFont="1" applyBorder="1" applyAlignment="1">
      <alignment horizontal="right" vertical="center"/>
    </xf>
    <xf numFmtId="4" fontId="6" fillId="0" borderId="13" xfId="48" applyNumberFormat="1" applyFont="1" applyBorder="1" applyAlignment="1">
      <alignment horizontal="right" vertical="center" wrapText="1"/>
    </xf>
    <xf numFmtId="186" fontId="4" fillId="0" borderId="13" xfId="48" applyNumberFormat="1" applyFont="1" applyBorder="1" applyAlignment="1">
      <alignment/>
    </xf>
    <xf numFmtId="186" fontId="6" fillId="0" borderId="13" xfId="48" applyNumberFormat="1" applyFont="1" applyBorder="1" applyAlignment="1">
      <alignment/>
    </xf>
    <xf numFmtId="4" fontId="11" fillId="0" borderId="13" xfId="0" applyNumberFormat="1" applyFont="1" applyBorder="1" applyAlignment="1">
      <alignment/>
    </xf>
    <xf numFmtId="49" fontId="0" fillId="0" borderId="0" xfId="0" applyNumberFormat="1" applyAlignment="1">
      <alignment horizontal="center"/>
    </xf>
    <xf numFmtId="49" fontId="0" fillId="0" borderId="0" xfId="0" applyNumberFormat="1" applyBorder="1" applyAlignment="1">
      <alignment horizontal="center"/>
    </xf>
    <xf numFmtId="0" fontId="0" fillId="0" borderId="20" xfId="0" applyBorder="1" applyAlignment="1">
      <alignment horizontal="center"/>
    </xf>
    <xf numFmtId="0" fontId="2" fillId="0" borderId="0" xfId="0" applyFont="1" applyBorder="1" applyAlignment="1">
      <alignment horizontal="left"/>
    </xf>
    <xf numFmtId="0" fontId="1" fillId="37" borderId="13" xfId="0" applyFont="1" applyFill="1" applyBorder="1" applyAlignment="1">
      <alignment/>
    </xf>
    <xf numFmtId="0" fontId="1" fillId="39" borderId="10" xfId="0" applyFont="1" applyFill="1" applyBorder="1" applyAlignment="1">
      <alignment/>
    </xf>
    <xf numFmtId="0" fontId="1" fillId="39" borderId="18" xfId="0" applyFont="1" applyFill="1" applyBorder="1" applyAlignment="1">
      <alignment horizontal="center"/>
    </xf>
    <xf numFmtId="0" fontId="1" fillId="39" borderId="18" xfId="0" applyFont="1" applyFill="1" applyBorder="1" applyAlignment="1">
      <alignment/>
    </xf>
    <xf numFmtId="0" fontId="1" fillId="39" borderId="12" xfId="0" applyFont="1" applyFill="1" applyBorder="1" applyAlignment="1">
      <alignment/>
    </xf>
    <xf numFmtId="0" fontId="1" fillId="39" borderId="20" xfId="0" applyFont="1" applyFill="1" applyBorder="1" applyAlignment="1">
      <alignment/>
    </xf>
    <xf numFmtId="0" fontId="1" fillId="36" borderId="13" xfId="0" applyFont="1" applyFill="1" applyBorder="1" applyAlignment="1">
      <alignment horizontal="center"/>
    </xf>
    <xf numFmtId="0" fontId="7" fillId="0" borderId="0" xfId="46" applyBorder="1" applyAlignment="1" applyProtection="1">
      <alignment horizontal="center"/>
      <protection/>
    </xf>
    <xf numFmtId="0" fontId="36" fillId="42" borderId="15" xfId="0" applyFont="1" applyFill="1" applyBorder="1" applyAlignment="1">
      <alignment/>
    </xf>
    <xf numFmtId="0" fontId="36" fillId="42" borderId="16" xfId="0" applyFont="1" applyFill="1" applyBorder="1" applyAlignment="1">
      <alignment/>
    </xf>
    <xf numFmtId="0" fontId="36" fillId="42" borderId="17" xfId="0" applyFont="1" applyFill="1" applyBorder="1" applyAlignment="1">
      <alignment/>
    </xf>
    <xf numFmtId="0" fontId="2" fillId="35" borderId="14" xfId="0" applyFont="1" applyFill="1" applyBorder="1" applyAlignment="1">
      <alignment/>
    </xf>
    <xf numFmtId="0" fontId="2" fillId="35" borderId="19" xfId="0" applyFont="1" applyFill="1" applyBorder="1" applyAlignment="1">
      <alignment/>
    </xf>
    <xf numFmtId="0" fontId="2" fillId="35" borderId="37" xfId="0" applyFont="1" applyFill="1" applyBorder="1" applyAlignment="1">
      <alignment/>
    </xf>
    <xf numFmtId="0" fontId="17" fillId="43" borderId="13" xfId="0" applyFont="1" applyFill="1" applyBorder="1" applyAlignment="1">
      <alignment/>
    </xf>
    <xf numFmtId="4" fontId="17" fillId="43" borderId="13" xfId="0" applyNumberFormat="1" applyFont="1" applyFill="1" applyBorder="1" applyAlignment="1">
      <alignment/>
    </xf>
    <xf numFmtId="10" fontId="17" fillId="43" borderId="13" xfId="0" applyNumberFormat="1" applyFont="1" applyFill="1" applyBorder="1" applyAlignment="1">
      <alignment/>
    </xf>
    <xf numFmtId="0" fontId="17" fillId="44" borderId="13" xfId="0" applyFont="1" applyFill="1" applyBorder="1" applyAlignment="1">
      <alignment/>
    </xf>
    <xf numFmtId="4" fontId="17" fillId="44" borderId="13" xfId="0" applyNumberFormat="1" applyFont="1" applyFill="1" applyBorder="1" applyAlignment="1">
      <alignment/>
    </xf>
    <xf numFmtId="10" fontId="17" fillId="44" borderId="13" xfId="0" applyNumberFormat="1" applyFont="1" applyFill="1" applyBorder="1" applyAlignment="1">
      <alignment/>
    </xf>
    <xf numFmtId="0" fontId="17" fillId="43" borderId="13" xfId="0" applyFont="1" applyFill="1" applyBorder="1" applyAlignment="1">
      <alignment horizontal="center"/>
    </xf>
    <xf numFmtId="4" fontId="0" fillId="0" borderId="13" xfId="0" applyNumberFormat="1" applyBorder="1" applyAlignment="1">
      <alignment horizontal="center"/>
    </xf>
    <xf numFmtId="4" fontId="17" fillId="44" borderId="13" xfId="0" applyNumberFormat="1" applyFont="1" applyFill="1" applyBorder="1" applyAlignment="1">
      <alignment horizontal="center"/>
    </xf>
    <xf numFmtId="0" fontId="17" fillId="45" borderId="13" xfId="0" applyFont="1" applyFill="1" applyBorder="1" applyAlignment="1">
      <alignment horizontal="center"/>
    </xf>
    <xf numFmtId="9" fontId="0" fillId="0" borderId="13" xfId="55" applyFont="1" applyBorder="1" applyAlignment="1">
      <alignment horizontal="center"/>
    </xf>
    <xf numFmtId="0" fontId="36" fillId="46" borderId="13" xfId="0" applyFont="1" applyFill="1" applyBorder="1" applyAlignment="1">
      <alignment horizontal="center"/>
    </xf>
    <xf numFmtId="188" fontId="0" fillId="0" borderId="13" xfId="55" applyNumberFormat="1" applyFont="1" applyBorder="1" applyAlignment="1">
      <alignment horizontal="center"/>
    </xf>
    <xf numFmtId="0" fontId="1" fillId="0" borderId="18" xfId="0" applyFont="1" applyBorder="1" applyAlignment="1">
      <alignment horizontal="center"/>
    </xf>
    <xf numFmtId="0" fontId="2" fillId="0" borderId="0" xfId="0" applyFont="1" applyBorder="1" applyAlignment="1">
      <alignment horizontal="right"/>
    </xf>
    <xf numFmtId="0" fontId="11" fillId="0" borderId="0" xfId="0" applyFont="1" applyBorder="1" applyAlignment="1">
      <alignment horizontal="center"/>
    </xf>
    <xf numFmtId="3" fontId="11" fillId="0" borderId="0" xfId="0" applyNumberFormat="1" applyFont="1" applyBorder="1" applyAlignment="1">
      <alignment horizontal="center"/>
    </xf>
    <xf numFmtId="4" fontId="17" fillId="47" borderId="13" xfId="0" applyNumberFormat="1" applyFont="1" applyFill="1" applyBorder="1" applyAlignment="1">
      <alignment/>
    </xf>
    <xf numFmtId="0" fontId="5" fillId="0" borderId="0" xfId="0" applyFont="1" applyBorder="1" applyAlignment="1">
      <alignment horizontal="right"/>
    </xf>
    <xf numFmtId="49" fontId="0" fillId="0" borderId="18" xfId="0" applyNumberFormat="1" applyBorder="1" applyAlignment="1">
      <alignment/>
    </xf>
    <xf numFmtId="0" fontId="5" fillId="0" borderId="13" xfId="0" applyFont="1" applyBorder="1" applyAlignment="1">
      <alignment/>
    </xf>
    <xf numFmtId="171" fontId="0" fillId="0" borderId="13" xfId="48" applyFont="1" applyBorder="1" applyAlignment="1">
      <alignment horizontal="right"/>
    </xf>
    <xf numFmtId="171" fontId="19" fillId="0" borderId="13" xfId="48" applyFont="1" applyBorder="1" applyAlignment="1">
      <alignment horizontal="center"/>
    </xf>
    <xf numFmtId="171" fontId="0" fillId="0" borderId="13" xfId="48" applyFont="1" applyBorder="1" applyAlignment="1">
      <alignment/>
    </xf>
    <xf numFmtId="9" fontId="0" fillId="0" borderId="13" xfId="55" applyNumberFormat="1" applyFont="1" applyBorder="1" applyAlignment="1">
      <alignment horizontal="center"/>
    </xf>
    <xf numFmtId="188" fontId="19" fillId="0" borderId="15" xfId="55" applyNumberFormat="1" applyFont="1" applyBorder="1" applyAlignment="1">
      <alignment horizontal="center"/>
    </xf>
    <xf numFmtId="188" fontId="19" fillId="0" borderId="16" xfId="55" applyNumberFormat="1" applyFont="1" applyBorder="1" applyAlignment="1">
      <alignment horizontal="center"/>
    </xf>
    <xf numFmtId="188" fontId="19" fillId="0" borderId="17" xfId="55" applyNumberFormat="1" applyFont="1" applyBorder="1" applyAlignment="1">
      <alignment horizontal="center"/>
    </xf>
    <xf numFmtId="0" fontId="4" fillId="0" borderId="12" xfId="0" applyFont="1" applyBorder="1" applyAlignment="1">
      <alignment/>
    </xf>
    <xf numFmtId="0" fontId="4" fillId="0" borderId="0" xfId="0" applyFont="1" applyAlignment="1">
      <alignment/>
    </xf>
    <xf numFmtId="0" fontId="6" fillId="35" borderId="13" xfId="0" applyFont="1" applyFill="1" applyBorder="1" applyAlignment="1">
      <alignment horizontal="center"/>
    </xf>
    <xf numFmtId="0" fontId="4" fillId="0" borderId="13" xfId="0" applyFont="1" applyBorder="1" applyAlignment="1">
      <alignment/>
    </xf>
    <xf numFmtId="171" fontId="4" fillId="35" borderId="37" xfId="48" applyFont="1" applyFill="1" applyBorder="1" applyAlignment="1">
      <alignment/>
    </xf>
    <xf numFmtId="171" fontId="4" fillId="35" borderId="13" xfId="48" applyFont="1" applyFill="1" applyBorder="1" applyAlignment="1">
      <alignment/>
    </xf>
    <xf numFmtId="171" fontId="4" fillId="35" borderId="21" xfId="48" applyFont="1" applyFill="1" applyBorder="1" applyAlignment="1">
      <alignment/>
    </xf>
    <xf numFmtId="171" fontId="4" fillId="35" borderId="15" xfId="48" applyFont="1" applyFill="1" applyBorder="1" applyAlignment="1">
      <alignment/>
    </xf>
    <xf numFmtId="0" fontId="16" fillId="43" borderId="13" xfId="0" applyFont="1" applyFill="1" applyBorder="1" applyAlignment="1">
      <alignment horizontal="right"/>
    </xf>
    <xf numFmtId="171" fontId="4" fillId="35" borderId="38" xfId="0" applyNumberFormat="1" applyFont="1" applyFill="1" applyBorder="1" applyAlignment="1">
      <alignment/>
    </xf>
    <xf numFmtId="171" fontId="4" fillId="35" borderId="39" xfId="0" applyNumberFormat="1" applyFont="1" applyFill="1" applyBorder="1" applyAlignment="1">
      <alignment/>
    </xf>
    <xf numFmtId="171" fontId="4" fillId="35" borderId="23" xfId="48" applyFont="1" applyFill="1" applyBorder="1" applyAlignment="1">
      <alignment/>
    </xf>
    <xf numFmtId="171" fontId="4" fillId="35" borderId="17" xfId="48" applyFont="1" applyFill="1" applyBorder="1" applyAlignment="1">
      <alignment/>
    </xf>
    <xf numFmtId="0" fontId="16" fillId="44" borderId="13" xfId="0" applyFont="1" applyFill="1" applyBorder="1" applyAlignment="1">
      <alignment horizontal="right"/>
    </xf>
    <xf numFmtId="0" fontId="15" fillId="35" borderId="0" xfId="0" applyFont="1" applyFill="1" applyBorder="1" applyAlignment="1">
      <alignment horizontal="center"/>
    </xf>
    <xf numFmtId="171" fontId="16" fillId="35" borderId="0" xfId="48" applyFont="1" applyFill="1" applyBorder="1" applyAlignment="1">
      <alignment/>
    </xf>
    <xf numFmtId="171" fontId="16" fillId="35" borderId="0" xfId="0" applyNumberFormat="1" applyFont="1" applyFill="1" applyBorder="1" applyAlignment="1">
      <alignment/>
    </xf>
    <xf numFmtId="0" fontId="16" fillId="35" borderId="0" xfId="0" applyFont="1" applyFill="1" applyBorder="1" applyAlignment="1">
      <alignment horizontal="center"/>
    </xf>
    <xf numFmtId="171" fontId="4" fillId="35" borderId="40" xfId="0" applyNumberFormat="1" applyFont="1" applyFill="1" applyBorder="1" applyAlignment="1">
      <alignment/>
    </xf>
    <xf numFmtId="171" fontId="4" fillId="35" borderId="41" xfId="0" applyNumberFormat="1" applyFont="1" applyFill="1" applyBorder="1" applyAlignment="1">
      <alignment/>
    </xf>
    <xf numFmtId="0" fontId="4" fillId="0" borderId="15" xfId="0" applyFont="1" applyBorder="1" applyAlignment="1">
      <alignment/>
    </xf>
    <xf numFmtId="0" fontId="4" fillId="0" borderId="17" xfId="0" applyFont="1" applyBorder="1" applyAlignment="1">
      <alignment/>
    </xf>
    <xf numFmtId="0" fontId="16" fillId="43" borderId="42" xfId="0" applyFont="1" applyFill="1" applyBorder="1" applyAlignment="1">
      <alignment horizontal="right"/>
    </xf>
    <xf numFmtId="0" fontId="16" fillId="44" borderId="42" xfId="0" applyFont="1" applyFill="1" applyBorder="1" applyAlignment="1">
      <alignment horizontal="right"/>
    </xf>
    <xf numFmtId="0" fontId="6" fillId="35" borderId="17" xfId="0" applyFont="1" applyFill="1" applyBorder="1" applyAlignment="1">
      <alignment horizontal="center"/>
    </xf>
    <xf numFmtId="171" fontId="4" fillId="35" borderId="38" xfId="48" applyFont="1" applyFill="1" applyBorder="1" applyAlignment="1">
      <alignment/>
    </xf>
    <xf numFmtId="0" fontId="0" fillId="37" borderId="14" xfId="0" applyFill="1" applyBorder="1" applyAlignment="1">
      <alignment/>
    </xf>
    <xf numFmtId="0" fontId="0" fillId="37" borderId="19" xfId="0" applyFill="1" applyBorder="1" applyAlignment="1">
      <alignment/>
    </xf>
    <xf numFmtId="0" fontId="0" fillId="37" borderId="37" xfId="0" applyFill="1" applyBorder="1" applyAlignment="1">
      <alignment/>
    </xf>
    <xf numFmtId="0" fontId="0" fillId="37" borderId="14" xfId="0" applyFill="1" applyBorder="1" applyAlignment="1">
      <alignment horizontal="left"/>
    </xf>
    <xf numFmtId="0" fontId="0" fillId="0" borderId="18" xfId="0" applyBorder="1" applyAlignment="1">
      <alignment horizontal="center"/>
    </xf>
    <xf numFmtId="197" fontId="0" fillId="0" borderId="0" xfId="0" applyNumberFormat="1" applyBorder="1" applyAlignment="1">
      <alignment horizontal="right"/>
    </xf>
    <xf numFmtId="197" fontId="0" fillId="0" borderId="0" xfId="0" applyNumberFormat="1" applyBorder="1" applyAlignment="1">
      <alignment/>
    </xf>
    <xf numFmtId="197" fontId="0" fillId="0" borderId="0" xfId="0" applyNumberFormat="1" applyAlignment="1">
      <alignment/>
    </xf>
    <xf numFmtId="4" fontId="19" fillId="34" borderId="13" xfId="0" applyNumberFormat="1" applyFont="1" applyFill="1" applyBorder="1" applyAlignment="1">
      <alignment/>
    </xf>
    <xf numFmtId="4" fontId="31" fillId="36" borderId="13" xfId="0" applyNumberFormat="1" applyFont="1" applyFill="1" applyBorder="1" applyAlignment="1">
      <alignment/>
    </xf>
    <xf numFmtId="4" fontId="19" fillId="0" borderId="15" xfId="0" applyNumberFormat="1" applyFont="1" applyBorder="1" applyAlignment="1">
      <alignment/>
    </xf>
    <xf numFmtId="4" fontId="19" fillId="0" borderId="17" xfId="0" applyNumberFormat="1" applyFont="1" applyBorder="1" applyAlignment="1">
      <alignment/>
    </xf>
    <xf numFmtId="0" fontId="25" fillId="34" borderId="13" xfId="0" applyFont="1" applyFill="1" applyBorder="1" applyAlignment="1">
      <alignment/>
    </xf>
    <xf numFmtId="0" fontId="38" fillId="43" borderId="14" xfId="0" applyFont="1" applyFill="1" applyBorder="1" applyAlignment="1">
      <alignment/>
    </xf>
    <xf numFmtId="0" fontId="39" fillId="43" borderId="19" xfId="0" applyFont="1" applyFill="1" applyBorder="1" applyAlignment="1">
      <alignment/>
    </xf>
    <xf numFmtId="0" fontId="39" fillId="43" borderId="37" xfId="0" applyFont="1" applyFill="1" applyBorder="1" applyAlignment="1">
      <alignment/>
    </xf>
    <xf numFmtId="0" fontId="38" fillId="43" borderId="11" xfId="0" applyFont="1" applyFill="1" applyBorder="1" applyAlignment="1">
      <alignment/>
    </xf>
    <xf numFmtId="0" fontId="40" fillId="43" borderId="0" xfId="46" applyFont="1" applyFill="1" applyBorder="1" applyAlignment="1" applyProtection="1">
      <alignment/>
      <protection/>
    </xf>
    <xf numFmtId="0" fontId="39" fillId="43" borderId="0" xfId="0" applyFont="1" applyFill="1" applyBorder="1" applyAlignment="1">
      <alignment/>
    </xf>
    <xf numFmtId="0" fontId="39" fillId="43" borderId="22" xfId="0" applyFont="1" applyFill="1" applyBorder="1" applyAlignment="1">
      <alignment/>
    </xf>
    <xf numFmtId="0" fontId="41" fillId="43" borderId="0" xfId="46" applyFont="1" applyFill="1" applyBorder="1" applyAlignment="1" applyProtection="1">
      <alignment/>
      <protection/>
    </xf>
    <xf numFmtId="0" fontId="40" fillId="43" borderId="19" xfId="46" applyFont="1" applyFill="1" applyBorder="1" applyAlignment="1" applyProtection="1">
      <alignment/>
      <protection/>
    </xf>
    <xf numFmtId="0" fontId="42" fillId="43" borderId="14" xfId="46" applyFont="1" applyFill="1" applyBorder="1" applyAlignment="1" applyProtection="1">
      <alignment/>
      <protection/>
    </xf>
    <xf numFmtId="0" fontId="43" fillId="43" borderId="14" xfId="46" applyFont="1" applyFill="1" applyBorder="1" applyAlignment="1" applyProtection="1">
      <alignment/>
      <protection/>
    </xf>
    <xf numFmtId="0" fontId="38" fillId="43" borderId="19" xfId="0" applyFont="1" applyFill="1" applyBorder="1" applyAlignment="1">
      <alignment/>
    </xf>
    <xf numFmtId="0" fontId="39" fillId="43" borderId="11" xfId="0" applyFont="1" applyFill="1" applyBorder="1" applyAlignment="1">
      <alignment/>
    </xf>
    <xf numFmtId="0" fontId="39" fillId="43" borderId="12" xfId="0" applyFont="1" applyFill="1" applyBorder="1" applyAlignment="1">
      <alignment/>
    </xf>
    <xf numFmtId="0" fontId="39" fillId="43" borderId="20" xfId="0" applyFont="1" applyFill="1" applyBorder="1" applyAlignment="1">
      <alignment/>
    </xf>
    <xf numFmtId="0" fontId="39" fillId="43" borderId="23" xfId="0" applyFont="1" applyFill="1" applyBorder="1" applyAlignment="1">
      <alignment/>
    </xf>
    <xf numFmtId="38" fontId="2" fillId="37" borderId="13" xfId="48" applyNumberFormat="1" applyFont="1" applyFill="1" applyBorder="1" applyAlignment="1">
      <alignment/>
    </xf>
    <xf numFmtId="0" fontId="45" fillId="48" borderId="13" xfId="0" applyFont="1" applyFill="1" applyBorder="1" applyAlignment="1">
      <alignment horizontal="center"/>
    </xf>
    <xf numFmtId="171" fontId="46" fillId="37" borderId="13" xfId="48" applyFont="1" applyFill="1" applyBorder="1" applyAlignment="1">
      <alignment horizontal="center"/>
    </xf>
    <xf numFmtId="0" fontId="29" fillId="34" borderId="13" xfId="0" applyFont="1" applyFill="1" applyBorder="1" applyAlignment="1">
      <alignment/>
    </xf>
    <xf numFmtId="4" fontId="25" fillId="33" borderId="15" xfId="0" applyNumberFormat="1" applyFont="1" applyFill="1" applyBorder="1" applyAlignment="1">
      <alignment/>
    </xf>
    <xf numFmtId="4" fontId="29" fillId="34" borderId="13" xfId="0" applyNumberFormat="1" applyFont="1" applyFill="1" applyBorder="1" applyAlignment="1">
      <alignment horizontal="right"/>
    </xf>
    <xf numFmtId="0" fontId="47" fillId="0" borderId="13" xfId="0" applyFont="1" applyBorder="1" applyAlignment="1">
      <alignment horizontal="center"/>
    </xf>
    <xf numFmtId="0" fontId="28" fillId="0" borderId="0" xfId="0" applyFont="1" applyAlignment="1">
      <alignment/>
    </xf>
    <xf numFmtId="0" fontId="11" fillId="0" borderId="20" xfId="0" applyFont="1" applyBorder="1" applyAlignment="1">
      <alignment/>
    </xf>
    <xf numFmtId="4" fontId="1" fillId="36" borderId="13" xfId="0" applyNumberFormat="1" applyFont="1" applyFill="1" applyBorder="1" applyAlignment="1">
      <alignment/>
    </xf>
    <xf numFmtId="1" fontId="48" fillId="0" borderId="0" xfId="0" applyNumberFormat="1" applyFont="1" applyBorder="1" applyAlignment="1">
      <alignment horizontal="center"/>
    </xf>
    <xf numFmtId="1" fontId="48" fillId="0" borderId="0" xfId="0" applyNumberFormat="1" applyFont="1" applyAlignment="1">
      <alignment horizontal="center"/>
    </xf>
    <xf numFmtId="4" fontId="2" fillId="0" borderId="21" xfId="0" applyNumberFormat="1" applyFont="1" applyBorder="1" applyAlignment="1">
      <alignment/>
    </xf>
    <xf numFmtId="4" fontId="2" fillId="0" borderId="15" xfId="0" applyNumberFormat="1" applyFont="1" applyBorder="1" applyAlignment="1">
      <alignment/>
    </xf>
    <xf numFmtId="4" fontId="0" fillId="0" borderId="15" xfId="0" applyNumberFormat="1" applyBorder="1" applyAlignment="1">
      <alignment/>
    </xf>
    <xf numFmtId="0" fontId="4" fillId="0" borderId="40" xfId="0" applyFont="1" applyBorder="1" applyAlignment="1">
      <alignment/>
    </xf>
    <xf numFmtId="4" fontId="5" fillId="34" borderId="39" xfId="0" applyNumberFormat="1" applyFont="1" applyFill="1" applyBorder="1" applyAlignment="1">
      <alignment/>
    </xf>
    <xf numFmtId="4" fontId="2" fillId="0" borderId="0" xfId="0" applyNumberFormat="1" applyFont="1" applyAlignment="1">
      <alignment horizontal="right"/>
    </xf>
    <xf numFmtId="4" fontId="5" fillId="34" borderId="43" xfId="0" applyNumberFormat="1" applyFont="1" applyFill="1" applyBorder="1" applyAlignment="1">
      <alignment/>
    </xf>
    <xf numFmtId="196" fontId="11" fillId="0" borderId="13" xfId="0" applyNumberFormat="1" applyFont="1" applyBorder="1" applyAlignment="1">
      <alignment/>
    </xf>
    <xf numFmtId="4" fontId="2" fillId="37" borderId="13" xfId="0" applyNumberFormat="1" applyFont="1" applyFill="1" applyBorder="1" applyAlignment="1">
      <alignment horizontal="center"/>
    </xf>
    <xf numFmtId="187" fontId="11" fillId="37" borderId="13" xfId="0" applyNumberFormat="1" applyFont="1" applyFill="1" applyBorder="1" applyAlignment="1">
      <alignment horizontal="center"/>
    </xf>
    <xf numFmtId="3" fontId="2" fillId="37" borderId="13" xfId="0" applyNumberFormat="1" applyFont="1" applyFill="1" applyBorder="1" applyAlignment="1">
      <alignment horizontal="center"/>
    </xf>
    <xf numFmtId="4" fontId="20" fillId="33" borderId="13" xfId="0" applyNumberFormat="1" applyFont="1" applyFill="1" applyBorder="1" applyAlignment="1">
      <alignment horizontal="center"/>
    </xf>
    <xf numFmtId="0" fontId="0" fillId="0" borderId="13" xfId="0" applyBorder="1" applyAlignment="1">
      <alignment/>
    </xf>
    <xf numFmtId="0" fontId="2" fillId="0" borderId="13" xfId="0" applyFont="1" applyBorder="1" applyAlignment="1">
      <alignment/>
    </xf>
    <xf numFmtId="0" fontId="6" fillId="0" borderId="14" xfId="0" applyFont="1" applyBorder="1" applyAlignment="1">
      <alignment horizontal="center" vertical="center" wrapText="1"/>
    </xf>
    <xf numFmtId="0" fontId="6" fillId="0" borderId="37" xfId="0" applyFont="1" applyBorder="1" applyAlignment="1">
      <alignment horizontal="center" vertical="center" wrapText="1"/>
    </xf>
    <xf numFmtId="0" fontId="25" fillId="0" borderId="16" xfId="0" applyFont="1" applyFill="1" applyBorder="1" applyAlignment="1">
      <alignment/>
    </xf>
    <xf numFmtId="4" fontId="0" fillId="36" borderId="13" xfId="0" applyNumberFormat="1" applyFill="1" applyBorder="1" applyAlignment="1">
      <alignment horizontal="center"/>
    </xf>
    <xf numFmtId="3" fontId="0" fillId="0" borderId="0" xfId="0" applyNumberFormat="1" applyBorder="1" applyAlignment="1">
      <alignment horizontal="center"/>
    </xf>
    <xf numFmtId="0" fontId="1" fillId="49" borderId="14" xfId="0" applyFont="1" applyFill="1" applyBorder="1" applyAlignment="1">
      <alignment horizontal="right"/>
    </xf>
    <xf numFmtId="0" fontId="0" fillId="49" borderId="19" xfId="0" applyFill="1" applyBorder="1" applyAlignment="1">
      <alignment horizontal="center"/>
    </xf>
    <xf numFmtId="0" fontId="0" fillId="49" borderId="19" xfId="0" applyFill="1" applyBorder="1" applyAlignment="1">
      <alignment/>
    </xf>
    <xf numFmtId="0" fontId="0" fillId="49" borderId="37" xfId="0" applyFill="1" applyBorder="1" applyAlignment="1">
      <alignment/>
    </xf>
    <xf numFmtId="0" fontId="105" fillId="0" borderId="0" xfId="0" applyFont="1" applyAlignment="1">
      <alignment horizontal="center"/>
    </xf>
    <xf numFmtId="0" fontId="17" fillId="0" borderId="0" xfId="0" applyFont="1" applyAlignment="1">
      <alignment/>
    </xf>
    <xf numFmtId="0" fontId="1" fillId="39" borderId="14" xfId="0" applyFont="1" applyFill="1" applyBorder="1" applyAlignment="1">
      <alignment horizontal="center"/>
    </xf>
    <xf numFmtId="0" fontId="1" fillId="39" borderId="19" xfId="0" applyFont="1" applyFill="1" applyBorder="1" applyAlignment="1">
      <alignment horizontal="center"/>
    </xf>
    <xf numFmtId="0" fontId="1" fillId="39" borderId="37" xfId="0" applyFont="1" applyFill="1" applyBorder="1" applyAlignment="1">
      <alignment horizontal="center"/>
    </xf>
    <xf numFmtId="0" fontId="43" fillId="43" borderId="14" xfId="46" applyFont="1" applyFill="1" applyBorder="1" applyAlignment="1" applyProtection="1">
      <alignment/>
      <protection/>
    </xf>
    <xf numFmtId="0" fontId="43" fillId="43" borderId="19" xfId="46" applyFont="1" applyFill="1" applyBorder="1" applyAlignment="1" applyProtection="1">
      <alignment/>
      <protection/>
    </xf>
    <xf numFmtId="0" fontId="43" fillId="43" borderId="37" xfId="46" applyFont="1" applyFill="1" applyBorder="1" applyAlignment="1" applyProtection="1">
      <alignment/>
      <protection/>
    </xf>
    <xf numFmtId="0" fontId="1" fillId="0" borderId="18" xfId="0" applyFont="1" applyBorder="1" applyAlignment="1">
      <alignment horizontal="center"/>
    </xf>
    <xf numFmtId="0" fontId="0" fillId="0" borderId="18" xfId="0" applyBorder="1" applyAlignment="1">
      <alignment horizontal="center"/>
    </xf>
    <xf numFmtId="0" fontId="0" fillId="0" borderId="14" xfId="0" applyBorder="1" applyAlignment="1">
      <alignment horizontal="center"/>
    </xf>
    <xf numFmtId="0" fontId="0" fillId="0" borderId="19" xfId="0" applyBorder="1" applyAlignment="1">
      <alignment horizontal="center"/>
    </xf>
    <xf numFmtId="0" fontId="0" fillId="0" borderId="37" xfId="0" applyBorder="1" applyAlignment="1">
      <alignment horizontal="center"/>
    </xf>
    <xf numFmtId="0" fontId="0" fillId="0" borderId="11" xfId="0" applyBorder="1" applyAlignment="1">
      <alignment horizontal="right"/>
    </xf>
    <xf numFmtId="0" fontId="0" fillId="0" borderId="0" xfId="0" applyAlignment="1">
      <alignment horizontal="right"/>
    </xf>
    <xf numFmtId="0" fontId="2" fillId="37" borderId="14" xfId="0" applyFont="1" applyFill="1" applyBorder="1" applyAlignment="1">
      <alignment horizontal="center"/>
    </xf>
    <xf numFmtId="0" fontId="2" fillId="37" borderId="37" xfId="0" applyFont="1" applyFill="1" applyBorder="1" applyAlignment="1">
      <alignment horizontal="center"/>
    </xf>
    <xf numFmtId="0" fontId="15" fillId="50" borderId="44" xfId="0" applyFont="1" applyFill="1" applyBorder="1" applyAlignment="1">
      <alignment horizontal="center"/>
    </xf>
    <xf numFmtId="0" fontId="0" fillId="0" borderId="45" xfId="0" applyBorder="1" applyAlignment="1">
      <alignment horizontal="center"/>
    </xf>
    <xf numFmtId="0" fontId="0" fillId="0" borderId="46" xfId="0" applyBorder="1" applyAlignment="1">
      <alignment horizontal="center"/>
    </xf>
    <xf numFmtId="0" fontId="15" fillId="51" borderId="44" xfId="0" applyFont="1" applyFill="1" applyBorder="1" applyAlignment="1">
      <alignment horizontal="center"/>
    </xf>
    <xf numFmtId="0" fontId="0" fillId="51" borderId="45" xfId="0" applyFill="1" applyBorder="1" applyAlignment="1">
      <alignment horizontal="center"/>
    </xf>
    <xf numFmtId="0" fontId="0" fillId="51" borderId="46" xfId="0" applyFill="1" applyBorder="1" applyAlignment="1">
      <alignment horizontal="center"/>
    </xf>
    <xf numFmtId="0" fontId="1" fillId="0" borderId="14" xfId="0" applyFont="1" applyBorder="1" applyAlignment="1">
      <alignment horizontal="center"/>
    </xf>
    <xf numFmtId="0" fontId="1" fillId="0" borderId="15" xfId="0" applyFont="1" applyBorder="1" applyAlignment="1">
      <alignment horizontal="center" vertical="center" wrapText="1"/>
    </xf>
    <xf numFmtId="0" fontId="1" fillId="0" borderId="17" xfId="0" applyFont="1" applyBorder="1" applyAlignment="1">
      <alignment horizontal="center" vertical="center" wrapText="1"/>
    </xf>
    <xf numFmtId="0" fontId="1" fillId="52" borderId="14" xfId="0" applyFont="1" applyFill="1" applyBorder="1" applyAlignment="1">
      <alignment horizontal="center" vertical="center"/>
    </xf>
    <xf numFmtId="0" fontId="1" fillId="52" borderId="19" xfId="0" applyFont="1" applyFill="1" applyBorder="1" applyAlignment="1">
      <alignment horizontal="center" vertical="center"/>
    </xf>
    <xf numFmtId="0" fontId="0" fillId="52" borderId="37" xfId="0" applyFill="1" applyBorder="1" applyAlignment="1">
      <alignment/>
    </xf>
    <xf numFmtId="0" fontId="1" fillId="37" borderId="14" xfId="0" applyFont="1" applyFill="1" applyBorder="1" applyAlignment="1">
      <alignment horizontal="center" vertical="center"/>
    </xf>
    <xf numFmtId="0" fontId="1" fillId="37" borderId="19" xfId="0" applyFont="1" applyFill="1" applyBorder="1" applyAlignment="1">
      <alignment horizontal="center" vertical="center"/>
    </xf>
    <xf numFmtId="0" fontId="0" fillId="0" borderId="37" xfId="0" applyBorder="1" applyAlignment="1">
      <alignment/>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5" fillId="0" borderId="15" xfId="0" applyFont="1" applyBorder="1" applyAlignment="1">
      <alignment horizontal="center" wrapText="1"/>
    </xf>
    <xf numFmtId="0" fontId="0" fillId="0" borderId="16" xfId="0" applyFont="1" applyBorder="1" applyAlignment="1">
      <alignment horizontal="center" wrapText="1"/>
    </xf>
    <xf numFmtId="0" fontId="0" fillId="0" borderId="17" xfId="0" applyFont="1" applyBorder="1" applyAlignment="1">
      <alignment horizontal="center" wrapText="1"/>
    </xf>
    <xf numFmtId="0" fontId="19" fillId="0" borderId="14" xfId="0" applyFont="1" applyBorder="1" applyAlignment="1">
      <alignment horizontal="center"/>
    </xf>
    <xf numFmtId="0" fontId="19" fillId="0" borderId="19" xfId="0" applyFont="1" applyBorder="1" applyAlignment="1">
      <alignment horizontal="center"/>
    </xf>
    <xf numFmtId="0" fontId="19" fillId="0" borderId="37" xfId="0" applyFont="1" applyBorder="1" applyAlignment="1">
      <alignment horizontal="center"/>
    </xf>
    <xf numFmtId="0" fontId="17" fillId="43" borderId="0" xfId="0" applyFont="1" applyFill="1" applyAlignment="1">
      <alignment horizontal="center"/>
    </xf>
    <xf numFmtId="0" fontId="4" fillId="0" borderId="20" xfId="0" applyFont="1" applyBorder="1" applyAlignment="1">
      <alignment/>
    </xf>
    <xf numFmtId="0" fontId="44" fillId="53" borderId="14" xfId="0" applyFont="1" applyFill="1" applyBorder="1" applyAlignment="1">
      <alignment horizontal="center"/>
    </xf>
    <xf numFmtId="0" fontId="44" fillId="53" borderId="19" xfId="0" applyFont="1" applyFill="1" applyBorder="1" applyAlignment="1">
      <alignment horizontal="center"/>
    </xf>
    <xf numFmtId="0" fontId="44" fillId="53" borderId="37" xfId="0" applyFont="1" applyFill="1" applyBorder="1" applyAlignment="1">
      <alignment horizontal="center"/>
    </xf>
    <xf numFmtId="0" fontId="0" fillId="0" borderId="20" xfId="0" applyBorder="1" applyAlignment="1">
      <alignment horizontal="center"/>
    </xf>
    <xf numFmtId="0" fontId="44" fillId="52" borderId="14" xfId="0" applyFont="1" applyFill="1" applyBorder="1" applyAlignment="1">
      <alignment horizontal="center"/>
    </xf>
    <xf numFmtId="0" fontId="44" fillId="52" borderId="19" xfId="0" applyFont="1" applyFill="1" applyBorder="1" applyAlignment="1">
      <alignment horizontal="center"/>
    </xf>
    <xf numFmtId="0" fontId="44" fillId="52" borderId="37" xfId="0" applyFont="1" applyFill="1" applyBorder="1" applyAlignment="1">
      <alignment horizontal="center"/>
    </xf>
    <xf numFmtId="0" fontId="3" fillId="0" borderId="14"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37" xfId="0" applyFont="1" applyBorder="1" applyAlignment="1">
      <alignment horizontal="center" vertical="center" wrapText="1"/>
    </xf>
    <xf numFmtId="0" fontId="2" fillId="0" borderId="10" xfId="0" applyFont="1" applyBorder="1" applyAlignment="1">
      <alignment horizontal="right"/>
    </xf>
    <xf numFmtId="0" fontId="0" fillId="0" borderId="18" xfId="0" applyBorder="1" applyAlignment="1">
      <alignment horizontal="right"/>
    </xf>
    <xf numFmtId="0" fontId="0" fillId="0" borderId="21" xfId="0" applyBorder="1" applyAlignment="1">
      <alignment horizontal="right"/>
    </xf>
    <xf numFmtId="0" fontId="2" fillId="0" borderId="11" xfId="0" applyFont="1" applyBorder="1" applyAlignment="1">
      <alignment horizontal="right"/>
    </xf>
    <xf numFmtId="0" fontId="0" fillId="0" borderId="0" xfId="0" applyBorder="1" applyAlignment="1">
      <alignment horizontal="right"/>
    </xf>
    <xf numFmtId="0" fontId="0" fillId="0" borderId="22" xfId="0" applyBorder="1" applyAlignment="1">
      <alignment horizontal="right"/>
    </xf>
    <xf numFmtId="0" fontId="2" fillId="0" borderId="12" xfId="0" applyFont="1" applyBorder="1" applyAlignment="1">
      <alignment horizontal="right"/>
    </xf>
    <xf numFmtId="0" fontId="0" fillId="0" borderId="20" xfId="0" applyBorder="1" applyAlignment="1">
      <alignment horizontal="right"/>
    </xf>
    <xf numFmtId="0" fontId="0" fillId="0" borderId="23" xfId="0" applyBorder="1" applyAlignment="1">
      <alignment horizontal="right"/>
    </xf>
    <xf numFmtId="0" fontId="0" fillId="0" borderId="14" xfId="0" applyFont="1" applyBorder="1" applyAlignment="1">
      <alignment/>
    </xf>
    <xf numFmtId="0" fontId="0" fillId="0" borderId="19" xfId="0" applyFont="1" applyBorder="1" applyAlignment="1">
      <alignment/>
    </xf>
    <xf numFmtId="0" fontId="0" fillId="0" borderId="37" xfId="0" applyFont="1" applyBorder="1" applyAlignment="1">
      <alignment/>
    </xf>
    <xf numFmtId="0" fontId="1" fillId="0" borderId="19" xfId="0" applyFont="1" applyBorder="1" applyAlignment="1">
      <alignment horizontal="center"/>
    </xf>
    <xf numFmtId="0" fontId="1" fillId="0" borderId="37" xfId="0" applyFont="1" applyBorder="1" applyAlignment="1">
      <alignment horizontal="center"/>
    </xf>
    <xf numFmtId="0" fontId="0" fillId="0" borderId="14" xfId="0" applyBorder="1" applyAlignment="1">
      <alignment horizontal="right"/>
    </xf>
    <xf numFmtId="0" fontId="0" fillId="0" borderId="19" xfId="0" applyBorder="1" applyAlignment="1">
      <alignment horizontal="right"/>
    </xf>
    <xf numFmtId="0" fontId="0" fillId="0" borderId="37" xfId="0" applyBorder="1" applyAlignment="1">
      <alignment horizontal="right"/>
    </xf>
    <xf numFmtId="0" fontId="11" fillId="0" borderId="20" xfId="0" applyFont="1" applyBorder="1" applyAlignment="1">
      <alignment horizontal="right"/>
    </xf>
    <xf numFmtId="0" fontId="11" fillId="0" borderId="23" xfId="0" applyFont="1" applyBorder="1" applyAlignment="1">
      <alignment horizontal="right"/>
    </xf>
    <xf numFmtId="0" fontId="19" fillId="0" borderId="0" xfId="0" applyFont="1" applyAlignment="1">
      <alignment horizontal="left" vertical="center" wrapText="1"/>
    </xf>
    <xf numFmtId="0" fontId="19" fillId="0" borderId="0" xfId="0" applyFont="1" applyAlignment="1">
      <alignment horizontal="left" vertical="top" wrapText="1"/>
    </xf>
    <xf numFmtId="0" fontId="1" fillId="0" borderId="18" xfId="0" applyFont="1" applyBorder="1" applyAlignment="1">
      <alignment horizontal="right"/>
    </xf>
    <xf numFmtId="0" fontId="2" fillId="0" borderId="10" xfId="0" applyFont="1" applyBorder="1" applyAlignment="1">
      <alignment wrapText="1"/>
    </xf>
    <xf numFmtId="0" fontId="2" fillId="0" borderId="11" xfId="0" applyFont="1" applyBorder="1" applyAlignment="1">
      <alignment wrapText="1"/>
    </xf>
    <xf numFmtId="0" fontId="0" fillId="0" borderId="13" xfId="0" applyBorder="1" applyAlignment="1">
      <alignment/>
    </xf>
    <xf numFmtId="0" fontId="2" fillId="39" borderId="14" xfId="0" applyFont="1" applyFill="1" applyBorder="1" applyAlignment="1">
      <alignment horizontal="center" vertical="center" wrapText="1"/>
    </xf>
    <xf numFmtId="0" fontId="0" fillId="0" borderId="19" xfId="0" applyBorder="1" applyAlignment="1">
      <alignment horizontal="center" vertical="center"/>
    </xf>
    <xf numFmtId="0" fontId="0" fillId="0" borderId="37" xfId="0" applyBorder="1" applyAlignment="1">
      <alignment horizontal="center" vertical="center"/>
    </xf>
    <xf numFmtId="0" fontId="2" fillId="0" borderId="13" xfId="0" applyFont="1" applyBorder="1" applyAlignment="1">
      <alignment/>
    </xf>
    <xf numFmtId="0" fontId="6" fillId="0" borderId="13" xfId="0" applyFont="1" applyBorder="1" applyAlignment="1">
      <alignment horizontal="center" vertical="center"/>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2" fillId="54" borderId="14" xfId="0" applyFont="1" applyFill="1" applyBorder="1" applyAlignment="1">
      <alignment horizontal="center" vertical="center" wrapText="1"/>
    </xf>
    <xf numFmtId="0" fontId="2" fillId="54" borderId="19" xfId="0" applyFont="1" applyFill="1" applyBorder="1" applyAlignment="1">
      <alignment horizontal="center" vertical="center" wrapText="1"/>
    </xf>
    <xf numFmtId="0" fontId="2" fillId="54" borderId="19" xfId="0" applyFont="1" applyFill="1" applyBorder="1" applyAlignment="1">
      <alignment/>
    </xf>
    <xf numFmtId="0" fontId="2" fillId="54" borderId="37" xfId="0" applyFont="1" applyFill="1" applyBorder="1" applyAlignment="1">
      <alignment/>
    </xf>
    <xf numFmtId="0" fontId="0" fillId="0" borderId="0" xfId="0" applyAlignment="1">
      <alignment/>
    </xf>
    <xf numFmtId="0" fontId="5" fillId="0" borderId="14" xfId="0" applyFont="1" applyBorder="1" applyAlignment="1">
      <alignment horizontal="center"/>
    </xf>
    <xf numFmtId="0" fontId="5" fillId="0" borderId="0" xfId="0" applyFont="1" applyAlignment="1">
      <alignment horizontal="right"/>
    </xf>
    <xf numFmtId="0" fontId="1" fillId="0" borderId="0" xfId="0" applyFont="1" applyAlignment="1">
      <alignment/>
    </xf>
    <xf numFmtId="4" fontId="36" fillId="43" borderId="14" xfId="0" applyNumberFormat="1" applyFont="1" applyFill="1" applyBorder="1" applyAlignment="1">
      <alignment horizontal="center"/>
    </xf>
    <xf numFmtId="4" fontId="36" fillId="43" borderId="19" xfId="0" applyNumberFormat="1" applyFont="1" applyFill="1" applyBorder="1" applyAlignment="1">
      <alignment horizontal="center"/>
    </xf>
    <xf numFmtId="4" fontId="36" fillId="43" borderId="37" xfId="0" applyNumberFormat="1" applyFont="1" applyFill="1" applyBorder="1" applyAlignment="1">
      <alignment horizontal="center"/>
    </xf>
    <xf numFmtId="0" fontId="36" fillId="42" borderId="14" xfId="0" applyFont="1" applyFill="1" applyBorder="1" applyAlignment="1">
      <alignment horizontal="center"/>
    </xf>
    <xf numFmtId="0" fontId="36" fillId="42" borderId="19" xfId="0" applyFont="1" applyFill="1" applyBorder="1" applyAlignment="1">
      <alignment horizontal="center"/>
    </xf>
    <xf numFmtId="0" fontId="36" fillId="42" borderId="37" xfId="0" applyFont="1" applyFill="1" applyBorder="1" applyAlignment="1">
      <alignment horizontal="center"/>
    </xf>
    <xf numFmtId="0" fontId="36" fillId="47" borderId="14" xfId="0" applyFont="1" applyFill="1" applyBorder="1" applyAlignment="1">
      <alignment horizontal="center"/>
    </xf>
    <xf numFmtId="0" fontId="36" fillId="47" borderId="19" xfId="0" applyFont="1" applyFill="1" applyBorder="1" applyAlignment="1">
      <alignment horizontal="center"/>
    </xf>
    <xf numFmtId="0" fontId="36" fillId="47" borderId="37" xfId="0" applyFont="1" applyFill="1" applyBorder="1" applyAlignment="1">
      <alignment horizontal="center"/>
    </xf>
  </cellXfs>
  <cellStyles count="52">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Euro" xfId="44"/>
    <cellStyle name="Insatisfaisant" xfId="45"/>
    <cellStyle name="Hyperlink" xfId="46"/>
    <cellStyle name="Followed Hyperlink" xfId="47"/>
    <cellStyle name="Comma" xfId="48"/>
    <cellStyle name="Comma [0]" xfId="49"/>
    <cellStyle name="Milliers_AXPAGE19" xfId="50"/>
    <cellStyle name="Currency" xfId="51"/>
    <cellStyle name="Currency [0]" xfId="52"/>
    <cellStyle name="Neutre" xfId="53"/>
    <cellStyle name="Normal_AXPAGE19" xfId="54"/>
    <cellStyle name="Percent" xfId="55"/>
    <cellStyle name="Satisfaisant" xfId="56"/>
    <cellStyle name="Sortie" xfId="57"/>
    <cellStyle name="Texte explicatif" xfId="58"/>
    <cellStyle name="Titre" xfId="59"/>
    <cellStyle name="Titre 1" xfId="60"/>
    <cellStyle name="Titre 2" xfId="61"/>
    <cellStyle name="Titre 3" xfId="62"/>
    <cellStyle name="Titre 4" xfId="63"/>
    <cellStyle name="Total" xfId="64"/>
    <cellStyle name="Vérification"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6775"/>
          <c:y val="0"/>
        </c:manualLayout>
      </c:layout>
      <c:spPr>
        <a:noFill/>
        <a:ln>
          <a:noFill/>
        </a:ln>
      </c:spPr>
      <c:txPr>
        <a:bodyPr vert="horz" rot="0"/>
        <a:lstStyle/>
        <a:p>
          <a:pPr>
            <a:defRPr lang="en-US" cap="none" sz="1800" b="1" i="0" u="none" baseline="0">
              <a:solidFill>
                <a:srgbClr val="000000"/>
              </a:solidFill>
            </a:defRPr>
          </a:pPr>
        </a:p>
      </c:txPr>
    </c:title>
    <c:plotArea>
      <c:layout>
        <c:manualLayout>
          <c:xMode val="edge"/>
          <c:yMode val="edge"/>
          <c:x val="0.02125"/>
          <c:y val="0.181"/>
          <c:w val="0.95775"/>
          <c:h val="0.7755"/>
        </c:manualLayout>
      </c:layout>
      <c:barChart>
        <c:barDir val="col"/>
        <c:grouping val="clustered"/>
        <c:varyColors val="0"/>
        <c:ser>
          <c:idx val="0"/>
          <c:order val="0"/>
          <c:tx>
            <c:strRef>
              <c:f>'Carte Identité'!$A$12</c:f>
              <c:strCache>
                <c:ptCount val="1"/>
                <c:pt idx="0">
                  <c:v>Population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'Carte Identité'!$B$12:$B$15</c:f>
              <c:numCache/>
            </c:numRef>
          </c:cat>
          <c:val>
            <c:numRef>
              <c:f>'Carte Identité'!$C$12:$C$15</c:f>
              <c:numCache/>
            </c:numRef>
          </c:val>
        </c:ser>
        <c:axId val="53030264"/>
        <c:axId val="7510329"/>
      </c:barChart>
      <c:catAx>
        <c:axId val="53030264"/>
        <c:scaling>
          <c:orientation val="minMax"/>
        </c:scaling>
        <c:axPos val="b"/>
        <c:delete val="0"/>
        <c:numFmt formatCode="General" sourceLinked="1"/>
        <c:majorTickMark val="out"/>
        <c:minorTickMark val="none"/>
        <c:tickLblPos val="nextTo"/>
        <c:spPr>
          <a:ln w="3175">
            <a:solidFill>
              <a:srgbClr val="000000"/>
            </a:solidFill>
          </a:ln>
        </c:spPr>
        <c:crossAx val="7510329"/>
        <c:crosses val="autoZero"/>
        <c:auto val="1"/>
        <c:lblOffset val="100"/>
        <c:tickLblSkip val="1"/>
        <c:noMultiLvlLbl val="0"/>
      </c:catAx>
      <c:valAx>
        <c:axId val="7510329"/>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3030264"/>
        <c:crossesAt val="1"/>
        <c:crossBetween val="between"/>
        <c:dispUnits/>
      </c:valAx>
      <c:spPr>
        <a:gradFill rotWithShape="1">
          <a:gsLst>
            <a:gs pos="0">
              <a:srgbClr val="E3E3FF"/>
            </a:gs>
            <a:gs pos="100000">
              <a:srgbClr val="CCCCFF"/>
            </a:gs>
          </a:gsLst>
          <a:lin ang="5400000" scaled="1"/>
        </a:gradFill>
        <a:ln w="12700">
          <a:solidFill>
            <a:srgbClr val="808080"/>
          </a:solidFill>
        </a:ln>
      </c:spPr>
    </c:plotArea>
    <c:plotVisOnly val="1"/>
    <c:dispBlanksAs val="gap"/>
    <c:showDLblsOverMax val="0"/>
  </c:chart>
  <c:spPr>
    <a:gradFill rotWithShape="1">
      <a:gsLst>
        <a:gs pos="0">
          <a:srgbClr val="9EEAFF"/>
        </a:gs>
        <a:gs pos="35001">
          <a:srgbClr val="BBEFFF"/>
        </a:gs>
        <a:gs pos="100000">
          <a:srgbClr val="E4F9FF"/>
        </a:gs>
      </a:gsLst>
      <a:lin ang="5400000" scaled="1"/>
    </a:gradFill>
    <a:ln w="3175">
      <a:solidFill>
        <a:srgbClr val="33CCCC"/>
      </a:solidFill>
    </a:ln>
    <a:effectLst>
      <a:outerShdw dist="35921" dir="2700000" algn="br">
        <a:prstClr val="black"/>
      </a:outerShdw>
    </a:effectLst>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FFFFFF"/>
                </a:solidFill>
              </a:rPr>
              <a:t>Coût net du personnel</a:t>
            </a:r>
          </a:p>
        </c:rich>
      </c:tx>
      <c:layout>
        <c:manualLayout>
          <c:xMode val="factor"/>
          <c:yMode val="factor"/>
          <c:x val="0.038"/>
          <c:y val="0"/>
        </c:manualLayout>
      </c:layout>
      <c:spPr>
        <a:noFill/>
        <a:ln>
          <a:noFill/>
        </a:ln>
      </c:spPr>
    </c:title>
    <c:plotArea>
      <c:layout>
        <c:manualLayout>
          <c:xMode val="edge"/>
          <c:yMode val="edge"/>
          <c:x val="0.03"/>
          <c:y val="0.17575"/>
          <c:w val="0.93975"/>
          <c:h val="0.794"/>
        </c:manualLayout>
      </c:layout>
      <c:areaChart>
        <c:grouping val="standard"/>
        <c:varyColors val="0"/>
        <c:ser>
          <c:idx val="2"/>
          <c:order val="0"/>
          <c:tx>
            <c:strRef>
              <c:f>'dépenses de personnel'!$D$8</c:f>
              <c:strCache>
                <c:ptCount val="1"/>
                <c:pt idx="0">
                  <c:v>Coût net (D-R)</c:v>
                </c:pt>
              </c:strCache>
            </c:strRef>
          </c:tx>
          <c:spPr>
            <a:solidFill>
              <a:srgbClr val="DBEEF4"/>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Ref>
              <c:f>'dépenses de personnel'!$A$9:$A$12</c:f>
              <c:numCache/>
            </c:numRef>
          </c:cat>
          <c:val>
            <c:numRef>
              <c:f>'dépenses de personnel'!$D$9:$D$12</c:f>
              <c:numCache/>
            </c:numRef>
          </c:val>
        </c:ser>
        <c:dropLines>
          <c:spPr>
            <a:ln w="3175">
              <a:solidFill>
                <a:srgbClr val="000000"/>
              </a:solidFill>
            </a:ln>
          </c:spPr>
        </c:dropLines>
        <c:axId val="3352530"/>
        <c:axId val="30172771"/>
      </c:areaChart>
      <c:catAx>
        <c:axId val="3352530"/>
        <c:scaling>
          <c:orientation val="minMax"/>
        </c:scaling>
        <c:axPos val="b"/>
        <c:delete val="0"/>
        <c:numFmt formatCode="General" sourceLinked="1"/>
        <c:majorTickMark val="out"/>
        <c:minorTickMark val="none"/>
        <c:tickLblPos val="nextTo"/>
        <c:spPr>
          <a:ln w="3175">
            <a:solidFill>
              <a:srgbClr val="000000"/>
            </a:solidFill>
          </a:ln>
        </c:spPr>
        <c:crossAx val="30172771"/>
        <c:crosses val="autoZero"/>
        <c:auto val="1"/>
        <c:lblOffset val="100"/>
        <c:tickLblSkip val="1"/>
        <c:noMultiLvlLbl val="0"/>
      </c:catAx>
      <c:valAx>
        <c:axId val="30172771"/>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352530"/>
        <c:crossesAt val="1"/>
        <c:crossBetween val="midCat"/>
        <c:dispUnits/>
      </c:valAx>
      <c:spPr>
        <a:solidFill>
          <a:srgbClr val="EEECE1"/>
        </a:solidFill>
        <a:ln w="12700">
          <a:solidFill>
            <a:srgbClr val="C0C0C0"/>
          </a:solidFill>
        </a:ln>
      </c:spPr>
    </c:plotArea>
    <c:plotVisOnly val="1"/>
    <c:dispBlanksAs val="zero"/>
    <c:showDLblsOverMax val="0"/>
  </c:chart>
  <c:spPr>
    <a:gradFill rotWithShape="1">
      <a:gsLst>
        <a:gs pos="0">
          <a:srgbClr val="2787A0"/>
        </a:gs>
        <a:gs pos="80000">
          <a:srgbClr val="36B1D2"/>
        </a:gs>
        <a:gs pos="100000">
          <a:srgbClr val="34B3D6"/>
        </a:gs>
      </a:gsLst>
      <a:lin ang="5400000" scaled="1"/>
    </a:gradFill>
    <a:ln w="3175">
      <a:solidFill>
        <a:srgbClr val="33CCCC"/>
      </a:solidFill>
    </a:ln>
    <a:effectLst>
      <a:outerShdw dist="35921" dir="2700000" algn="br">
        <a:prstClr val="black"/>
      </a:outerShdw>
    </a:effectLst>
  </c:spPr>
  <c:txPr>
    <a:bodyPr vert="horz" rot="0"/>
    <a:lstStyle/>
    <a:p>
      <a:pPr>
        <a:defRPr lang="en-US" cap="none" sz="1000" b="0" i="0" u="none" baseline="0">
          <a:solidFill>
            <a:srgbClr val="FFFFFF"/>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FFFFFF"/>
                </a:solidFill>
              </a:rPr>
              <a:t>Evolution des recettes (subventions...) de personnel</a:t>
            </a:r>
          </a:p>
        </c:rich>
      </c:tx>
      <c:layout>
        <c:manualLayout>
          <c:xMode val="factor"/>
          <c:yMode val="factor"/>
          <c:x val="0.013"/>
          <c:y val="0"/>
        </c:manualLayout>
      </c:layout>
      <c:spPr>
        <a:noFill/>
        <a:ln>
          <a:noFill/>
        </a:ln>
      </c:spPr>
    </c:title>
    <c:plotArea>
      <c:layout>
        <c:manualLayout>
          <c:xMode val="edge"/>
          <c:yMode val="edge"/>
          <c:x val="0.0345"/>
          <c:y val="0.17325"/>
          <c:w val="0.783"/>
          <c:h val="0.7835"/>
        </c:manualLayout>
      </c:layout>
      <c:barChart>
        <c:barDir val="col"/>
        <c:grouping val="clustered"/>
        <c:varyColors val="0"/>
        <c:ser>
          <c:idx val="0"/>
          <c:order val="0"/>
          <c:spPr>
            <a:gradFill rotWithShape="1">
              <a:gsLst>
                <a:gs pos="0">
                  <a:srgbClr val="9999FF"/>
                </a:gs>
                <a:gs pos="100000">
                  <a:srgbClr val="474776"/>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'dépenses de personnel'!$A$9:$A$12</c:f>
              <c:numCache/>
            </c:numRef>
          </c:cat>
          <c:val>
            <c:numRef>
              <c:f>'dépenses de personnel'!$C$9:$C$12</c:f>
              <c:numCache/>
            </c:numRef>
          </c:val>
        </c:ser>
        <c:axId val="3119484"/>
        <c:axId val="28075357"/>
      </c:barChart>
      <c:catAx>
        <c:axId val="3119484"/>
        <c:scaling>
          <c:orientation val="minMax"/>
        </c:scaling>
        <c:axPos val="b"/>
        <c:delete val="0"/>
        <c:numFmt formatCode="General" sourceLinked="1"/>
        <c:majorTickMark val="out"/>
        <c:minorTickMark val="none"/>
        <c:tickLblPos val="nextTo"/>
        <c:spPr>
          <a:ln w="3175">
            <a:solidFill>
              <a:srgbClr val="000000"/>
            </a:solidFill>
          </a:ln>
        </c:spPr>
        <c:crossAx val="28075357"/>
        <c:crosses val="autoZero"/>
        <c:auto val="1"/>
        <c:lblOffset val="100"/>
        <c:tickLblSkip val="1"/>
        <c:noMultiLvlLbl val="0"/>
      </c:catAx>
      <c:valAx>
        <c:axId val="28075357"/>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119484"/>
        <c:crossesAt val="1"/>
        <c:crossBetween val="between"/>
        <c:dispUnits/>
      </c:valAx>
      <c:spPr>
        <a:gradFill rotWithShape="1">
          <a:gsLst>
            <a:gs pos="0">
              <a:srgbClr val="FFCC00"/>
            </a:gs>
            <a:gs pos="100000">
              <a:srgbClr val="FFFCEF"/>
            </a:gs>
          </a:gsLst>
          <a:lin ang="5400000" scaled="1"/>
        </a:gradFill>
        <a:ln w="12700">
          <a:solidFill>
            <a:srgbClr val="808080"/>
          </a:solidFill>
        </a:ln>
      </c:spPr>
    </c:plotArea>
    <c:legend>
      <c:legendPos val="r"/>
      <c:layout>
        <c:manualLayout>
          <c:xMode val="edge"/>
          <c:yMode val="edge"/>
          <c:x val="0.8515"/>
          <c:y val="0.48175"/>
          <c:w val="0.13275"/>
          <c:h val="0.081"/>
        </c:manualLayout>
      </c:layout>
      <c:overlay val="0"/>
      <c:spPr>
        <a:solidFill>
          <a:srgbClr val="FFFFFF"/>
        </a:solidFill>
        <a:ln w="3175">
          <a:solidFill>
            <a:srgbClr val="000000"/>
          </a:solidFill>
        </a:ln>
      </c:spPr>
    </c:legend>
    <c:plotVisOnly val="1"/>
    <c:dispBlanksAs val="gap"/>
    <c:showDLblsOverMax val="0"/>
  </c:chart>
  <c:spPr>
    <a:gradFill rotWithShape="1">
      <a:gsLst>
        <a:gs pos="0">
          <a:srgbClr val="CB6C1D"/>
        </a:gs>
        <a:gs pos="80000">
          <a:srgbClr val="FF8F2A"/>
        </a:gs>
        <a:gs pos="100000">
          <a:srgbClr val="FF8F26"/>
        </a:gs>
      </a:gsLst>
      <a:lin ang="5400000" scaled="1"/>
    </a:gradFill>
    <a:ln w="3175">
      <a:solidFill>
        <a:srgbClr val="FF9900"/>
      </a:solidFill>
    </a:ln>
    <a:effectLst>
      <a:outerShdw dist="35921" dir="2700000" algn="br">
        <a:prstClr val="black"/>
      </a:outerShdw>
    </a:effectLst>
  </c:spPr>
  <c:txPr>
    <a:bodyPr vert="horz" rot="0"/>
    <a:lstStyle/>
    <a:p>
      <a:pPr>
        <a:defRPr lang="en-US" cap="none" sz="1000" b="0" i="0" u="none" baseline="0">
          <a:solidFill>
            <a:srgbClr val="FFFFFF"/>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FFFFFF"/>
                </a:solidFill>
              </a:rPr>
              <a:t>Evolution des dépenses brutes de personnel</a:t>
            </a:r>
          </a:p>
        </c:rich>
      </c:tx>
      <c:layout>
        <c:manualLayout>
          <c:xMode val="factor"/>
          <c:yMode val="factor"/>
          <c:x val="0.003"/>
          <c:y val="-0.0245"/>
        </c:manualLayout>
      </c:layout>
      <c:spPr>
        <a:noFill/>
        <a:ln>
          <a:noFill/>
        </a:ln>
      </c:spPr>
    </c:title>
    <c:plotArea>
      <c:layout>
        <c:manualLayout>
          <c:xMode val="edge"/>
          <c:yMode val="edge"/>
          <c:x val="0.04425"/>
          <c:y val="0.17375"/>
          <c:w val="0.7925"/>
          <c:h val="0.78275"/>
        </c:manualLayout>
      </c:layout>
      <c:barChart>
        <c:barDir val="col"/>
        <c:grouping val="stacked"/>
        <c:varyColors val="0"/>
        <c:ser>
          <c:idx val="0"/>
          <c:order val="0"/>
          <c:spPr>
            <a:gradFill rotWithShape="1">
              <a:gsLst>
                <a:gs pos="0">
                  <a:srgbClr val="0066CC"/>
                </a:gs>
                <a:gs pos="100000">
                  <a:srgbClr val="002F5E"/>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'dépenses de personnel'!$A$9:$A$12</c:f>
              <c:numCache/>
            </c:numRef>
          </c:cat>
          <c:val>
            <c:numRef>
              <c:f>'dépenses de personnel'!$B$9:$B$12</c:f>
              <c:numCache/>
            </c:numRef>
          </c:val>
        </c:ser>
        <c:overlap val="100"/>
        <c:axId val="51351622"/>
        <c:axId val="59511415"/>
      </c:barChart>
      <c:catAx>
        <c:axId val="51351622"/>
        <c:scaling>
          <c:orientation val="minMax"/>
        </c:scaling>
        <c:axPos val="b"/>
        <c:delete val="0"/>
        <c:numFmt formatCode="General" sourceLinked="1"/>
        <c:majorTickMark val="out"/>
        <c:minorTickMark val="none"/>
        <c:tickLblPos val="nextTo"/>
        <c:spPr>
          <a:ln w="3175">
            <a:solidFill>
              <a:srgbClr val="000000"/>
            </a:solidFill>
          </a:ln>
        </c:spPr>
        <c:crossAx val="59511415"/>
        <c:crosses val="autoZero"/>
        <c:auto val="1"/>
        <c:lblOffset val="100"/>
        <c:tickLblSkip val="1"/>
        <c:noMultiLvlLbl val="0"/>
      </c:catAx>
      <c:valAx>
        <c:axId val="59511415"/>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1351622"/>
        <c:crossesAt val="1"/>
        <c:crossBetween val="between"/>
        <c:dispUnits/>
      </c:valAx>
      <c:spPr>
        <a:gradFill rotWithShape="1">
          <a:gsLst>
            <a:gs pos="0">
              <a:srgbClr val="FFFF00"/>
            </a:gs>
            <a:gs pos="100000">
              <a:srgbClr val="FFFFF7"/>
            </a:gs>
          </a:gsLst>
          <a:lin ang="5400000" scaled="1"/>
        </a:gradFill>
        <a:ln w="12700">
          <a:solidFill>
            <a:srgbClr val="808080"/>
          </a:solidFill>
        </a:ln>
      </c:spPr>
    </c:plotArea>
    <c:legend>
      <c:legendPos val="r"/>
      <c:layout>
        <c:manualLayout>
          <c:xMode val="edge"/>
          <c:yMode val="edge"/>
          <c:x val="0.87675"/>
          <c:y val="0.50825"/>
          <c:w val="0.1085"/>
          <c:h val="0.05275"/>
        </c:manualLayout>
      </c:layout>
      <c:overlay val="0"/>
      <c:spPr>
        <a:solidFill>
          <a:srgbClr val="FFFFFF"/>
        </a:solidFill>
        <a:ln w="3175">
          <a:solidFill>
            <a:srgbClr val="000000"/>
          </a:solidFill>
        </a:ln>
      </c:spPr>
    </c:legend>
    <c:plotVisOnly val="1"/>
    <c:dispBlanksAs val="gap"/>
    <c:showDLblsOverMax val="0"/>
  </c:chart>
  <c:spPr>
    <a:gradFill rotWithShape="1">
      <a:gsLst>
        <a:gs pos="0">
          <a:srgbClr val="2C5D98"/>
        </a:gs>
        <a:gs pos="80000">
          <a:srgbClr val="3C7BC7"/>
        </a:gs>
        <a:gs pos="100000">
          <a:srgbClr val="3A7CCB"/>
        </a:gs>
      </a:gsLst>
      <a:lin ang="5400000" scaled="1"/>
    </a:gradFill>
    <a:ln w="3175">
      <a:solidFill>
        <a:srgbClr val="666699"/>
      </a:solidFill>
    </a:ln>
    <a:effectLst>
      <a:outerShdw dist="35921" dir="2700000" algn="br">
        <a:prstClr val="black"/>
      </a:outerShdw>
    </a:effectLst>
  </c:spPr>
  <c:txPr>
    <a:bodyPr vert="horz" rot="0"/>
    <a:lstStyle/>
    <a:p>
      <a:pPr>
        <a:defRPr lang="en-US" cap="none" sz="1000" b="0" i="0" u="none" baseline="0">
          <a:solidFill>
            <a:srgbClr val="FFFFFF"/>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'compte de résultats'!#REF!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'compte de résultats'!#REF!</c:f>
              <c:strCache>
                <c:ptCount val="1"/>
                <c:pt idx="0">
                  <c:v>1</c:v>
                </c:pt>
              </c:strCache>
            </c:strRef>
          </c:cat>
          <c:val>
            <c:numRef>
              <c:f>'compte de résultats'!#REF!</c:f>
              <c:numCache>
                <c:ptCount val="1"/>
                <c:pt idx="0">
                  <c:v>1</c:v>
                </c:pt>
              </c:numCache>
            </c:numRef>
          </c:val>
          <c:smooth val="0"/>
        </c:ser>
        <c:ser>
          <c:idx val="1"/>
          <c:order val="1"/>
          <c:tx>
            <c:strRef>
              <c:f>'compte de résultats'!#REF!</c:f>
              <c:strCache>
                <c:ptCount val="1"/>
                <c:pt idx="0">
                  <c:v>#REF!</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'compte de résultats'!#REF!</c:f>
              <c:strCache>
                <c:ptCount val="1"/>
                <c:pt idx="0">
                  <c:v>1</c:v>
                </c:pt>
              </c:strCache>
            </c:strRef>
          </c:cat>
          <c:val>
            <c:numRef>
              <c:f>'compte de résultats'!#REF!</c:f>
              <c:numCache>
                <c:ptCount val="1"/>
                <c:pt idx="0">
                  <c:v>1</c:v>
                </c:pt>
              </c:numCache>
            </c:numRef>
          </c:val>
          <c:smooth val="0"/>
        </c:ser>
        <c:ser>
          <c:idx val="2"/>
          <c:order val="2"/>
          <c:tx>
            <c:strRef>
              <c:f>'compte de résultats'!#REF!</c:f>
              <c:strCache>
                <c:ptCount val="1"/>
                <c:pt idx="0">
                  <c:v>#REF!</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Ref>
              <c:f>'compte de résultats'!#REF!</c:f>
              <c:strCache>
                <c:ptCount val="1"/>
                <c:pt idx="0">
                  <c:v>1</c:v>
                </c:pt>
              </c:strCache>
            </c:strRef>
          </c:cat>
          <c:val>
            <c:numRef>
              <c:f>'compte de résultats'!#REF!</c:f>
              <c:numCache>
                <c:ptCount val="1"/>
                <c:pt idx="0">
                  <c:v>1</c:v>
                </c:pt>
              </c:numCache>
            </c:numRef>
          </c:val>
          <c:smooth val="0"/>
        </c:ser>
        <c:marker val="1"/>
        <c:axId val="65840688"/>
        <c:axId val="55695281"/>
      </c:lineChart>
      <c:catAx>
        <c:axId val="65840688"/>
        <c:scaling>
          <c:orientation val="minMax"/>
        </c:scaling>
        <c:axPos val="b"/>
        <c:delete val="0"/>
        <c:numFmt formatCode="General" sourceLinked="1"/>
        <c:majorTickMark val="out"/>
        <c:minorTickMark val="none"/>
        <c:tickLblPos val="nextTo"/>
        <c:spPr>
          <a:ln w="3175">
            <a:solidFill>
              <a:srgbClr val="000000"/>
            </a:solidFill>
          </a:ln>
        </c:spPr>
        <c:crossAx val="55695281"/>
        <c:crosses val="autoZero"/>
        <c:auto val="1"/>
        <c:lblOffset val="100"/>
        <c:tickLblSkip val="1"/>
        <c:noMultiLvlLbl val="0"/>
      </c:catAx>
      <c:valAx>
        <c:axId val="55695281"/>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5840688"/>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4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'créances '!#REF!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'créances '!#REF!</c:f>
              <c:strCache>
                <c:ptCount val="1"/>
                <c:pt idx="0">
                  <c:v>1</c:v>
                </c:pt>
              </c:strCache>
            </c:strRef>
          </c:cat>
          <c:val>
            <c:numRef>
              <c:f>'créances '!#REF!</c:f>
              <c:numCache>
                <c:ptCount val="1"/>
                <c:pt idx="0">
                  <c:v>1</c:v>
                </c:pt>
              </c:numCache>
            </c:numRef>
          </c:val>
          <c:smooth val="0"/>
        </c:ser>
        <c:ser>
          <c:idx val="1"/>
          <c:order val="1"/>
          <c:tx>
            <c:strRef>
              <c:f>'créances '!#REF!</c:f>
              <c:strCache>
                <c:ptCount val="1"/>
                <c:pt idx="0">
                  <c:v>#REF!</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'créances '!#REF!</c:f>
              <c:strCache>
                <c:ptCount val="1"/>
                <c:pt idx="0">
                  <c:v>1</c:v>
                </c:pt>
              </c:strCache>
            </c:strRef>
          </c:cat>
          <c:val>
            <c:numRef>
              <c:f>'créances '!#REF!</c:f>
              <c:numCache>
                <c:ptCount val="1"/>
                <c:pt idx="0">
                  <c:v>1</c:v>
                </c:pt>
              </c:numCache>
            </c:numRef>
          </c:val>
          <c:smooth val="0"/>
        </c:ser>
        <c:ser>
          <c:idx val="2"/>
          <c:order val="2"/>
          <c:tx>
            <c:strRef>
              <c:f>'créances '!#REF!</c:f>
              <c:strCache>
                <c:ptCount val="1"/>
                <c:pt idx="0">
                  <c:v>#REF!</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Ref>
              <c:f>'créances '!#REF!</c:f>
              <c:strCache>
                <c:ptCount val="1"/>
                <c:pt idx="0">
                  <c:v>1</c:v>
                </c:pt>
              </c:strCache>
            </c:strRef>
          </c:cat>
          <c:val>
            <c:numRef>
              <c:f>'créances '!#REF!</c:f>
              <c:numCache>
                <c:ptCount val="1"/>
                <c:pt idx="0">
                  <c:v>1</c:v>
                </c:pt>
              </c:numCache>
            </c:numRef>
          </c:val>
          <c:smooth val="0"/>
        </c:ser>
        <c:marker val="1"/>
        <c:axId val="31495482"/>
        <c:axId val="15023883"/>
      </c:lineChart>
      <c:catAx>
        <c:axId val="31495482"/>
        <c:scaling>
          <c:orientation val="minMax"/>
        </c:scaling>
        <c:axPos val="b"/>
        <c:delete val="0"/>
        <c:numFmt formatCode="General" sourceLinked="1"/>
        <c:majorTickMark val="out"/>
        <c:minorTickMark val="none"/>
        <c:tickLblPos val="nextTo"/>
        <c:spPr>
          <a:ln w="3175">
            <a:solidFill>
              <a:srgbClr val="000000"/>
            </a:solidFill>
          </a:ln>
        </c:spPr>
        <c:crossAx val="15023883"/>
        <c:crosses val="autoZero"/>
        <c:auto val="1"/>
        <c:lblOffset val="100"/>
        <c:tickLblSkip val="1"/>
        <c:noMultiLvlLbl val="0"/>
      </c:catAx>
      <c:valAx>
        <c:axId val="15023883"/>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1495482"/>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4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FFFFFF"/>
                </a:solidFill>
              </a:rPr>
              <a:t>Evolution des créances à percevoir au 31/12</a:t>
            </a:r>
          </a:p>
        </c:rich>
      </c:tx>
      <c:layout>
        <c:manualLayout>
          <c:xMode val="factor"/>
          <c:yMode val="factor"/>
          <c:x val="0.039"/>
          <c:y val="-0.0105"/>
        </c:manualLayout>
      </c:layout>
      <c:spPr>
        <a:noFill/>
        <a:ln>
          <a:noFill/>
        </a:ln>
      </c:spPr>
    </c:title>
    <c:plotArea>
      <c:layout>
        <c:manualLayout>
          <c:xMode val="edge"/>
          <c:yMode val="edge"/>
          <c:x val="0.0195"/>
          <c:y val="0.15025"/>
          <c:w val="0.85625"/>
          <c:h val="0.81475"/>
        </c:manualLayout>
      </c:layout>
      <c:barChart>
        <c:barDir val="col"/>
        <c:grouping val="clustered"/>
        <c:varyColors val="0"/>
        <c:ser>
          <c:idx val="0"/>
          <c:order val="0"/>
          <c:spPr>
            <a:gradFill rotWithShape="1">
              <a:gsLst>
                <a:gs pos="0">
                  <a:srgbClr val="9999FF"/>
                </a:gs>
                <a:gs pos="100000">
                  <a:srgbClr val="474776"/>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'créances '!$E$6:$H$6</c:f>
              <c:numCache/>
            </c:numRef>
          </c:cat>
          <c:val>
            <c:numRef>
              <c:f>'créances '!$E$23:$H$23</c:f>
              <c:numCache/>
            </c:numRef>
          </c:val>
        </c:ser>
        <c:axId val="997220"/>
        <c:axId val="8974981"/>
      </c:barChart>
      <c:catAx>
        <c:axId val="997220"/>
        <c:scaling>
          <c:orientation val="minMax"/>
        </c:scaling>
        <c:axPos val="b"/>
        <c:delete val="0"/>
        <c:numFmt formatCode="General" sourceLinked="1"/>
        <c:majorTickMark val="out"/>
        <c:minorTickMark val="none"/>
        <c:tickLblPos val="nextTo"/>
        <c:spPr>
          <a:ln w="3175">
            <a:solidFill>
              <a:srgbClr val="000000"/>
            </a:solidFill>
          </a:ln>
        </c:spPr>
        <c:crossAx val="8974981"/>
        <c:crosses val="autoZero"/>
        <c:auto val="1"/>
        <c:lblOffset val="100"/>
        <c:tickLblSkip val="1"/>
        <c:noMultiLvlLbl val="0"/>
      </c:catAx>
      <c:valAx>
        <c:axId val="8974981"/>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997220"/>
        <c:crossesAt val="1"/>
        <c:crossBetween val="between"/>
        <c:dispUnits/>
      </c:valAx>
      <c:spPr>
        <a:solidFill>
          <a:srgbClr val="DCE6F2"/>
        </a:solidFill>
        <a:ln w="12700">
          <a:solidFill>
            <a:srgbClr val="808080"/>
          </a:solidFill>
        </a:ln>
      </c:spPr>
    </c:plotArea>
    <c:legend>
      <c:legendPos val="r"/>
      <c:layout>
        <c:manualLayout>
          <c:xMode val="edge"/>
          <c:yMode val="edge"/>
          <c:x val="0.897"/>
          <c:y val="0.493"/>
          <c:w val="0.09525"/>
          <c:h val="0.0665"/>
        </c:manualLayout>
      </c:layout>
      <c:overlay val="0"/>
      <c:spPr>
        <a:solidFill>
          <a:srgbClr val="FFFFFF"/>
        </a:solidFill>
        <a:ln w="3175">
          <a:solidFill>
            <a:srgbClr val="000000"/>
          </a:solidFill>
        </a:ln>
      </c:spPr>
    </c:legend>
    <c:plotVisOnly val="1"/>
    <c:dispBlanksAs val="gap"/>
    <c:showDLblsOverMax val="0"/>
  </c:chart>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txPr>
    <a:bodyPr vert="horz" rot="0"/>
    <a:lstStyle/>
    <a:p>
      <a:pPr>
        <a:defRPr lang="en-US" cap="none" sz="1000" b="0" i="0" u="none" baseline="0">
          <a:solidFill>
            <a:srgbClr val="FFFFFF"/>
          </a:solidFil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Financement des 4 dernières années</a:t>
            </a:r>
          </a:p>
        </c:rich>
      </c:tx>
      <c:layout>
        <c:manualLayout>
          <c:xMode val="factor"/>
          <c:yMode val="factor"/>
          <c:x val="-0.00275"/>
          <c:y val="-0.0105"/>
        </c:manualLayout>
      </c:layout>
      <c:spPr>
        <a:noFill/>
        <a:ln w="3175">
          <a:noFill/>
        </a:ln>
      </c:spPr>
    </c:title>
    <c:plotArea>
      <c:layout>
        <c:manualLayout>
          <c:xMode val="edge"/>
          <c:yMode val="edge"/>
          <c:x val="0.26425"/>
          <c:y val="0.3265"/>
          <c:w val="0.46325"/>
          <c:h val="0.587"/>
        </c:manualLayout>
      </c:layout>
      <c:pieChart>
        <c:varyColors val="1"/>
        <c:ser>
          <c:idx val="0"/>
          <c:order val="0"/>
          <c:spPr>
            <a:gradFill rotWithShape="1">
              <a:gsLst>
                <a:gs pos="0">
                  <a:srgbClr val="9EEAFF"/>
                </a:gs>
                <a:gs pos="35001">
                  <a:srgbClr val="BBEFFF"/>
                </a:gs>
                <a:gs pos="100000">
                  <a:srgbClr val="E4F9FF"/>
                </a:gs>
              </a:gsLst>
              <a:lin ang="5400000" scaled="1"/>
            </a:gradFill>
            <a:ln w="3175">
              <a:solidFill>
                <a:srgbClr val="33CCCC"/>
              </a:solid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9EEAFF"/>
                  </a:gs>
                  <a:gs pos="35001">
                    <a:srgbClr val="BBEFFF"/>
                  </a:gs>
                  <a:gs pos="100000">
                    <a:srgbClr val="E4F9FF"/>
                  </a:gs>
                </a:gsLst>
                <a:lin ang="5400000" scaled="1"/>
              </a:gradFill>
              <a:ln w="3175">
                <a:solidFill>
                  <a:srgbClr val="33CCCC"/>
                </a:solidFill>
              </a:ln>
              <a:effectLst>
                <a:outerShdw dist="35921" dir="2700000" algn="br">
                  <a:prstClr val="black"/>
                </a:outerShdw>
              </a:effectLst>
            </c:spPr>
          </c:dPt>
          <c:dPt>
            <c:idx val="1"/>
            <c:spPr>
              <a:gradFill rotWithShape="1">
                <a:gsLst>
                  <a:gs pos="0">
                    <a:srgbClr val="9EEAFF"/>
                  </a:gs>
                  <a:gs pos="35001">
                    <a:srgbClr val="BBEFFF"/>
                  </a:gs>
                  <a:gs pos="100000">
                    <a:srgbClr val="E4F9FF"/>
                  </a:gs>
                </a:gsLst>
                <a:lin ang="5400000" scaled="1"/>
              </a:gradFill>
              <a:ln w="3175">
                <a:solidFill>
                  <a:srgbClr val="33CCCC"/>
                </a:solidFill>
              </a:ln>
              <a:effectLst>
                <a:outerShdw dist="35921" dir="2700000" algn="br">
                  <a:prstClr val="black"/>
                </a:outerShdw>
              </a:effectLst>
            </c:spPr>
          </c:dPt>
          <c:dPt>
            <c:idx val="2"/>
            <c:spPr>
              <a:gradFill rotWithShape="1">
                <a:gsLst>
                  <a:gs pos="0">
                    <a:srgbClr val="9EEAFF"/>
                  </a:gs>
                  <a:gs pos="35001">
                    <a:srgbClr val="BBEFFF"/>
                  </a:gs>
                  <a:gs pos="100000">
                    <a:srgbClr val="E4F9FF"/>
                  </a:gs>
                </a:gsLst>
                <a:lin ang="5400000" scaled="1"/>
              </a:gradFill>
              <a:ln w="3175">
                <a:solidFill>
                  <a:srgbClr val="33CCCC"/>
                </a:solidFill>
              </a:ln>
              <a:effectLst>
                <a:outerShdw dist="35921" dir="2700000" algn="br">
                  <a:prstClr val="black"/>
                </a:outerShdw>
              </a:effectLst>
            </c:spPr>
          </c:dPt>
          <c:dLbls>
            <c:numFmt formatCode="0%" sourceLinked="0"/>
            <c:spPr>
              <a:noFill/>
              <a:ln w="3175">
                <a:noFill/>
              </a:ln>
            </c:spPr>
            <c:showLegendKey val="0"/>
            <c:showVal val="0"/>
            <c:showBubbleSize val="0"/>
            <c:showCatName val="1"/>
            <c:showSerName val="0"/>
            <c:showLeaderLines val="1"/>
            <c:showPercent val="1"/>
          </c:dLbls>
          <c:cat>
            <c:strRef>
              <c:f>'Investissements extraordinaires'!$A$37:$A$39</c:f>
              <c:strCache/>
            </c:strRef>
          </c:cat>
          <c:val>
            <c:numRef>
              <c:f>'Investissements extraordinaires'!$G$37:$G$39</c:f>
              <c:numCache/>
            </c:numRef>
          </c:val>
        </c:ser>
      </c:pieChart>
      <c:spPr>
        <a:noFill/>
        <a:ln>
          <a:noFill/>
        </a:ln>
      </c:spPr>
    </c:plotArea>
    <c:plotVisOnly val="1"/>
    <c:dispBlanksAs val="zero"/>
    <c:showDLblsOverMax val="0"/>
  </c:chart>
  <c:spPr>
    <a:gradFill rotWithShape="1">
      <a:gsLst>
        <a:gs pos="0">
          <a:srgbClr val="A3C4FF"/>
        </a:gs>
        <a:gs pos="35001">
          <a:srgbClr val="BFD5FF"/>
        </a:gs>
        <a:gs pos="100000">
          <a:srgbClr val="E5EEFF"/>
        </a:gs>
      </a:gsLst>
      <a:lin ang="5400000" scaled="1"/>
    </a:gradFill>
    <a:ln w="3175">
      <a:solidFill>
        <a:srgbClr val="666699"/>
      </a:solidFill>
    </a:ln>
    <a:effectLst>
      <a:outerShdw dist="35921" dir="2700000" algn="br">
        <a:prstClr val="black"/>
      </a:outerShdw>
    </a:effectLst>
  </c:spPr>
  <c:txPr>
    <a:bodyPr vert="horz" rot="0"/>
    <a:lstStyle/>
    <a:p>
      <a:pPr>
        <a:defRPr lang="en-US" cap="none" sz="1000" b="0" i="0" u="none" baseline="0">
          <a:solidFill>
            <a:srgbClr val="000000"/>
          </a:solidFil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Investissements (totaux)</a:t>
            </a:r>
          </a:p>
        </c:rich>
      </c:tx>
      <c:layout>
        <c:manualLayout>
          <c:xMode val="factor"/>
          <c:yMode val="factor"/>
          <c:x val="-0.17575"/>
          <c:y val="-0.0055"/>
        </c:manualLayout>
      </c:layout>
      <c:spPr>
        <a:noFill/>
        <a:ln>
          <a:noFill/>
        </a:ln>
      </c:spPr>
    </c:title>
    <c:plotArea>
      <c:layout>
        <c:manualLayout>
          <c:xMode val="edge"/>
          <c:yMode val="edge"/>
          <c:x val="0.00575"/>
          <c:y val="0.15875"/>
          <c:w val="0.98825"/>
          <c:h val="0.8025"/>
        </c:manualLayout>
      </c:layout>
      <c:barChart>
        <c:barDir val="col"/>
        <c:grouping val="clustered"/>
        <c:varyColors val="0"/>
        <c:ser>
          <c:idx val="0"/>
          <c:order val="0"/>
          <c:spPr>
            <a:gradFill rotWithShape="1">
              <a:gsLst>
                <a:gs pos="0">
                  <a:srgbClr val="FF6565"/>
                </a:gs>
                <a:gs pos="100000">
                  <a:srgbClr val="FF0000"/>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'Investissements extraordinaires'!$G$8:$J$8</c:f>
              <c:numCache/>
            </c:numRef>
          </c:cat>
          <c:val>
            <c:numRef>
              <c:f>'Investissements extraordinaires'!$G$22:$J$22</c:f>
              <c:numCache/>
            </c:numRef>
          </c:val>
        </c:ser>
        <c:axId val="13665966"/>
        <c:axId val="55884831"/>
      </c:barChart>
      <c:catAx>
        <c:axId val="13665966"/>
        <c:scaling>
          <c:orientation val="minMax"/>
        </c:scaling>
        <c:axPos val="b"/>
        <c:delete val="0"/>
        <c:numFmt formatCode="General" sourceLinked="1"/>
        <c:majorTickMark val="out"/>
        <c:minorTickMark val="none"/>
        <c:tickLblPos val="nextTo"/>
        <c:spPr>
          <a:ln w="3175">
            <a:solidFill>
              <a:srgbClr val="000000"/>
            </a:solidFill>
          </a:ln>
        </c:spPr>
        <c:crossAx val="55884831"/>
        <c:crosses val="autoZero"/>
        <c:auto val="1"/>
        <c:lblOffset val="100"/>
        <c:tickLblSkip val="1"/>
        <c:noMultiLvlLbl val="0"/>
      </c:catAx>
      <c:valAx>
        <c:axId val="55884831"/>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3665966"/>
        <c:crossesAt val="1"/>
        <c:crossBetween val="between"/>
        <c:dispUnits/>
      </c:valAx>
      <c:spPr>
        <a:gradFill rotWithShape="1">
          <a:gsLst>
            <a:gs pos="0">
              <a:srgbClr val="FFFFFF"/>
            </a:gs>
            <a:gs pos="100000">
              <a:srgbClr val="FFCC00"/>
            </a:gs>
          </a:gsLst>
          <a:lin ang="5400000" scaled="1"/>
        </a:gradFill>
        <a:ln w="12700">
          <a:solidFill>
            <a:srgbClr val="00000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550" b="0" i="0" u="none" baseline="0">
          <a:solidFill>
            <a:srgbClr val="000000"/>
          </a:solidFill>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Evolution de la répartition des sources de financement</a:t>
            </a:r>
          </a:p>
        </c:rich>
      </c:tx>
      <c:layout>
        <c:manualLayout>
          <c:xMode val="factor"/>
          <c:yMode val="factor"/>
          <c:x val="0.02775"/>
          <c:y val="0"/>
        </c:manualLayout>
      </c:layout>
      <c:spPr>
        <a:noFill/>
        <a:ln>
          <a:noFill/>
        </a:ln>
      </c:spPr>
    </c:title>
    <c:plotArea>
      <c:layout>
        <c:manualLayout>
          <c:xMode val="edge"/>
          <c:yMode val="edge"/>
          <c:x val="0.01625"/>
          <c:y val="0.13675"/>
          <c:w val="0.76025"/>
          <c:h val="0.8365"/>
        </c:manualLayout>
      </c:layout>
      <c:barChart>
        <c:barDir val="col"/>
        <c:grouping val="stacked"/>
        <c:varyColors val="0"/>
        <c:ser>
          <c:idx val="0"/>
          <c:order val="0"/>
          <c:tx>
            <c:strRef>
              <c:f>'Investissements extraordinaires'!$A$37:$B$37</c:f>
              <c:strCache>
                <c:ptCount val="1"/>
                <c:pt idx="0">
                  <c:v>Emprunts</c:v>
                </c:pt>
              </c:strCache>
            </c:strRef>
          </c:tx>
          <c:spPr>
            <a:gradFill rotWithShape="1">
              <a:gsLst>
                <a:gs pos="0">
                  <a:srgbClr val="0066CC"/>
                </a:gs>
                <a:gs pos="100000">
                  <a:srgbClr val="002447"/>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'Investissements extraordinaires'!$C$36:$F$36</c:f>
              <c:numCache/>
            </c:numRef>
          </c:cat>
          <c:val>
            <c:numRef>
              <c:f>'Investissements extraordinaires'!$C$37:$F$37</c:f>
              <c:numCache/>
            </c:numRef>
          </c:val>
        </c:ser>
        <c:ser>
          <c:idx val="1"/>
          <c:order val="1"/>
          <c:tx>
            <c:strRef>
              <c:f>'Investissements extraordinaires'!$A$38:$B$38</c:f>
              <c:strCache>
                <c:ptCount val="1"/>
                <c:pt idx="0">
                  <c:v>Subsides</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'Investissements extraordinaires'!$C$36:$F$36</c:f>
              <c:numCache/>
            </c:numRef>
          </c:cat>
          <c:val>
            <c:numRef>
              <c:f>'Investissements extraordinaires'!$C$38:$F$38</c:f>
              <c:numCache/>
            </c:numRef>
          </c:val>
        </c:ser>
        <c:ser>
          <c:idx val="2"/>
          <c:order val="2"/>
          <c:tx>
            <c:strRef>
              <c:f>'Investissements extraordinaires'!$A$39:$B$39</c:f>
              <c:strCache>
                <c:ptCount val="1"/>
                <c:pt idx="0">
                  <c:v>Auto-financement</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'Investissements extraordinaires'!$C$36:$F$36</c:f>
              <c:numCache/>
            </c:numRef>
          </c:cat>
          <c:val>
            <c:numRef>
              <c:f>'Investissements extraordinaires'!$C$39:$F$39</c:f>
              <c:numCache/>
            </c:numRef>
          </c:val>
        </c:ser>
        <c:overlap val="100"/>
        <c:axId val="33201432"/>
        <c:axId val="30377433"/>
      </c:barChart>
      <c:catAx>
        <c:axId val="33201432"/>
        <c:scaling>
          <c:orientation val="minMax"/>
        </c:scaling>
        <c:axPos val="b"/>
        <c:delete val="0"/>
        <c:numFmt formatCode="General" sourceLinked="1"/>
        <c:majorTickMark val="out"/>
        <c:minorTickMark val="none"/>
        <c:tickLblPos val="nextTo"/>
        <c:spPr>
          <a:ln w="3175">
            <a:solidFill>
              <a:srgbClr val="000000"/>
            </a:solidFill>
          </a:ln>
        </c:spPr>
        <c:crossAx val="30377433"/>
        <c:crosses val="autoZero"/>
        <c:auto val="1"/>
        <c:lblOffset val="100"/>
        <c:tickLblSkip val="1"/>
        <c:noMultiLvlLbl val="0"/>
      </c:catAx>
      <c:valAx>
        <c:axId val="30377433"/>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3201432"/>
        <c:crossesAt val="1"/>
        <c:crossBetween val="between"/>
        <c:dispUnits/>
      </c:valAx>
      <c:spPr>
        <a:gradFill rotWithShape="1">
          <a:gsLst>
            <a:gs pos="0">
              <a:srgbClr val="FFFFFF"/>
            </a:gs>
            <a:gs pos="100000">
              <a:srgbClr val="99CC00"/>
            </a:gs>
          </a:gsLst>
          <a:lin ang="5400000" scaled="1"/>
        </a:gradFill>
        <a:ln w="12700">
          <a:solidFill>
            <a:srgbClr val="C0C0C0"/>
          </a:solidFill>
        </a:ln>
      </c:spPr>
    </c:plotArea>
    <c:legend>
      <c:legendPos val="r"/>
      <c:layout>
        <c:manualLayout>
          <c:xMode val="edge"/>
          <c:yMode val="edge"/>
          <c:x val="0.794"/>
          <c:y val="0.44225"/>
          <c:w val="0.19775"/>
          <c:h val="0.169"/>
        </c:manualLayout>
      </c:layout>
      <c:overlay val="0"/>
      <c:spPr>
        <a:solidFill>
          <a:srgbClr val="FFFFFF"/>
        </a:solidFill>
        <a:ln w="3175">
          <a:solidFill>
            <a:srgbClr val="000000"/>
          </a:solidFill>
        </a:ln>
      </c:spPr>
    </c:legend>
    <c:plotVisOnly val="1"/>
    <c:dispBlanksAs val="gap"/>
    <c:showDLblsOverMax val="0"/>
  </c:chart>
  <c:spPr>
    <a:gradFill rotWithShape="1">
      <a:gsLst>
        <a:gs pos="0">
          <a:srgbClr val="DAFDA7"/>
        </a:gs>
        <a:gs pos="35001">
          <a:srgbClr val="E4FDC2"/>
        </a:gs>
        <a:gs pos="100000">
          <a:srgbClr val="F5FFE6"/>
        </a:gs>
      </a:gsLst>
      <a:lin ang="5400000" scaled="1"/>
    </a:gradFill>
    <a:ln w="3175">
      <a:solidFill>
        <a:srgbClr val="99CC00"/>
      </a:solidFill>
    </a:ln>
    <a:effectLst>
      <a:outerShdw dist="35921" dir="2700000" algn="br">
        <a:prstClr val="black"/>
      </a:outerShdw>
    </a:effectLst>
  </c:spPr>
  <c:txPr>
    <a:bodyPr vert="horz" rot="0"/>
    <a:lstStyle/>
    <a:p>
      <a:pPr>
        <a:defRPr lang="en-US" cap="none" sz="1000" b="0" i="0" u="none" baseline="0">
          <a:solidFill>
            <a:srgbClr val="000000"/>
          </a:solidFil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FFFFFF"/>
                </a:solidFill>
              </a:rPr>
              <a:t>Investissements (totaux)</a:t>
            </a:r>
          </a:p>
        </c:rich>
      </c:tx>
      <c:layout>
        <c:manualLayout>
          <c:xMode val="factor"/>
          <c:yMode val="factor"/>
          <c:x val="0.08625"/>
          <c:y val="0"/>
        </c:manualLayout>
      </c:layout>
      <c:spPr>
        <a:noFill/>
        <a:ln w="3175">
          <a:noFill/>
        </a:ln>
      </c:spPr>
    </c:title>
    <c:plotArea>
      <c:layout>
        <c:manualLayout>
          <c:xMode val="edge"/>
          <c:yMode val="edge"/>
          <c:x val="0"/>
          <c:y val="0.205"/>
          <c:w val="0.9885"/>
          <c:h val="0.79475"/>
        </c:manualLayout>
      </c:layout>
      <c:barChart>
        <c:barDir val="col"/>
        <c:grouping val="clustered"/>
        <c:varyColors val="0"/>
        <c:ser>
          <c:idx val="0"/>
          <c:order val="0"/>
          <c:spPr>
            <a:gradFill rotWithShape="1">
              <a:gsLst>
                <a:gs pos="0">
                  <a:srgbClr val="FF6565"/>
                </a:gs>
                <a:gs pos="100000">
                  <a:srgbClr val="FF0000"/>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'Investissements extraordinaires'!$G$72:$J$72</c:f>
              <c:numCache/>
            </c:numRef>
          </c:cat>
          <c:val>
            <c:numRef>
              <c:f>'Investissements extraordinaires'!$G$86:$J$86</c:f>
              <c:numCache/>
            </c:numRef>
          </c:val>
        </c:ser>
        <c:axId val="4961442"/>
        <c:axId val="44652979"/>
      </c:barChart>
      <c:catAx>
        <c:axId val="4961442"/>
        <c:scaling>
          <c:orientation val="minMax"/>
        </c:scaling>
        <c:axPos val="b"/>
        <c:delete val="0"/>
        <c:numFmt formatCode="General" sourceLinked="1"/>
        <c:majorTickMark val="out"/>
        <c:minorTickMark val="none"/>
        <c:tickLblPos val="nextTo"/>
        <c:spPr>
          <a:ln w="3175">
            <a:solidFill>
              <a:srgbClr val="000000"/>
            </a:solidFill>
          </a:ln>
        </c:spPr>
        <c:crossAx val="44652979"/>
        <c:crosses val="autoZero"/>
        <c:auto val="1"/>
        <c:lblOffset val="100"/>
        <c:tickLblSkip val="1"/>
        <c:noMultiLvlLbl val="0"/>
      </c:catAx>
      <c:valAx>
        <c:axId val="44652979"/>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961442"/>
        <c:crossesAt val="1"/>
        <c:crossBetween val="between"/>
        <c:dispUnits/>
      </c:valAx>
      <c:spPr>
        <a:gradFill rotWithShape="1">
          <a:gsLst>
            <a:gs pos="0">
              <a:srgbClr val="BEF397"/>
            </a:gs>
            <a:gs pos="50000">
              <a:srgbClr val="D5F6C0"/>
            </a:gs>
            <a:gs pos="100000">
              <a:srgbClr val="EAFAE0"/>
            </a:gs>
          </a:gsLst>
          <a:lin ang="5400000" scaled="1"/>
        </a:gradFill>
        <a:ln w="12700">
          <a:solidFill>
            <a:srgbClr val="000000"/>
          </a:solidFill>
        </a:ln>
      </c:spPr>
    </c:plotArea>
    <c:plotVisOnly val="1"/>
    <c:dispBlanksAs val="gap"/>
    <c:showDLblsOverMax val="0"/>
  </c:chart>
  <c:spPr>
    <a:solidFill>
      <a:srgbClr val="4BACC6"/>
    </a:solidFill>
    <a:ln w="25400">
      <a:solidFill>
        <a:srgbClr val="339966"/>
      </a:solidFill>
    </a:ln>
  </c:spPr>
  <c:txPr>
    <a:bodyPr vert="horz" rot="0"/>
    <a:lstStyle/>
    <a:p>
      <a:pPr>
        <a:defRPr lang="en-US" cap="none" sz="1000" b="0" i="0" u="none" baseline="0">
          <a:solidFill>
            <a:srgbClr val="FFFFFF"/>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137"/>
          <c:y val="0"/>
        </c:manualLayout>
      </c:layout>
      <c:spPr>
        <a:noFill/>
        <a:ln w="3175">
          <a:noFill/>
        </a:ln>
      </c:spPr>
      <c:txPr>
        <a:bodyPr vert="horz" rot="0"/>
        <a:lstStyle/>
        <a:p>
          <a:pPr>
            <a:defRPr lang="en-US" cap="none" sz="1800" b="1" i="0" u="none" baseline="0">
              <a:solidFill>
                <a:srgbClr val="FFFFFF"/>
              </a:solidFill>
            </a:defRPr>
          </a:pPr>
        </a:p>
      </c:txPr>
    </c:title>
    <c:plotArea>
      <c:layout>
        <c:manualLayout>
          <c:xMode val="edge"/>
          <c:yMode val="edge"/>
          <c:x val="0.0185"/>
          <c:y val="0.16025"/>
          <c:w val="0.963"/>
          <c:h val="0.803"/>
        </c:manualLayout>
      </c:layout>
      <c:barChart>
        <c:barDir val="col"/>
        <c:grouping val="clustered"/>
        <c:varyColors val="0"/>
        <c:ser>
          <c:idx val="0"/>
          <c:order val="0"/>
          <c:tx>
            <c:strRef>
              <c:f>'Résultat Budgétaire'!$A$11</c:f>
              <c:strCache>
                <c:ptCount val="1"/>
                <c:pt idx="0">
                  <c:v>Résultat de l'exercice propre</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'Résultat Budgétaire'!$B$9:$E$9</c:f>
              <c:numCache/>
            </c:numRef>
          </c:cat>
          <c:val>
            <c:numRef>
              <c:f>'Résultat Budgétaire'!$B$11:$E$11</c:f>
              <c:numCache/>
            </c:numRef>
          </c:val>
        </c:ser>
        <c:axId val="484098"/>
        <c:axId val="4356883"/>
      </c:barChart>
      <c:catAx>
        <c:axId val="484098"/>
        <c:scaling>
          <c:orientation val="minMax"/>
        </c:scaling>
        <c:axPos val="b"/>
        <c:delete val="0"/>
        <c:numFmt formatCode="General" sourceLinked="1"/>
        <c:majorTickMark val="out"/>
        <c:minorTickMark val="none"/>
        <c:tickLblPos val="nextTo"/>
        <c:spPr>
          <a:ln w="3175">
            <a:solidFill>
              <a:srgbClr val="808080"/>
            </a:solidFill>
          </a:ln>
        </c:spPr>
        <c:crossAx val="4356883"/>
        <c:crosses val="autoZero"/>
        <c:auto val="1"/>
        <c:lblOffset val="100"/>
        <c:tickLblSkip val="1"/>
        <c:noMultiLvlLbl val="0"/>
      </c:catAx>
      <c:valAx>
        <c:axId val="435688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84098"/>
        <c:crossesAt val="1"/>
        <c:crossBetween val="between"/>
        <c:dispUnits/>
      </c:valAx>
      <c:spPr>
        <a:solidFill>
          <a:srgbClr val="FFFFFF"/>
        </a:solidFill>
        <a:ln w="3175">
          <a:noFill/>
        </a:ln>
      </c:spPr>
    </c:plotArea>
    <c:plotVisOnly val="1"/>
    <c:dispBlanksAs val="gap"/>
    <c:showDLblsOverMax val="0"/>
  </c:chart>
  <c:spPr>
    <a:gradFill rotWithShape="1">
      <a:gsLst>
        <a:gs pos="0">
          <a:srgbClr val="2C5D98"/>
        </a:gs>
        <a:gs pos="80000">
          <a:srgbClr val="3C7BC7"/>
        </a:gs>
        <a:gs pos="100000">
          <a:srgbClr val="3A7CCB"/>
        </a:gs>
      </a:gsLst>
      <a:lin ang="5400000" scaled="1"/>
    </a:gradFill>
    <a:ln w="3175">
      <a:solidFill>
        <a:srgbClr val="666699"/>
      </a:solidFill>
    </a:ln>
    <a:effectLst>
      <a:outerShdw dist="35921" dir="2700000" algn="br">
        <a:prstClr val="black"/>
      </a:outerShdw>
    </a:effectLst>
  </c:spPr>
  <c:txPr>
    <a:bodyPr vert="horz" rot="0"/>
    <a:lstStyle/>
    <a:p>
      <a:pPr>
        <a:defRPr lang="en-US" cap="none" sz="1000" b="0" i="0" u="none" baseline="0">
          <a:solidFill>
            <a:srgbClr val="FFFFFF"/>
          </a:solidFil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Evolution des dettes Court Terme  au 31/12</a:t>
            </a:r>
          </a:p>
        </c:rich>
      </c:tx>
      <c:layout>
        <c:manualLayout>
          <c:xMode val="factor"/>
          <c:yMode val="factor"/>
          <c:x val="0.10575"/>
          <c:y val="-0.0175"/>
        </c:manualLayout>
      </c:layout>
      <c:spPr>
        <a:noFill/>
        <a:ln w="3175">
          <a:noFill/>
        </a:ln>
      </c:spPr>
    </c:title>
    <c:plotArea>
      <c:layout>
        <c:manualLayout>
          <c:xMode val="edge"/>
          <c:yMode val="edge"/>
          <c:x val="0.102"/>
          <c:y val="0.27075"/>
          <c:w val="0.821"/>
          <c:h val="0.6825"/>
        </c:manualLayout>
      </c:layout>
      <c:barChart>
        <c:barDir val="col"/>
        <c:grouping val="clustered"/>
        <c:varyColors val="0"/>
        <c:ser>
          <c:idx val="0"/>
          <c:order val="0"/>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Dette!$C$48:$F$48</c:f>
              <c:numCache/>
            </c:numRef>
          </c:cat>
          <c:val>
            <c:numRef>
              <c:f>Dette!$C$74:$F$74</c:f>
              <c:numCache/>
            </c:numRef>
          </c:val>
        </c:ser>
        <c:axId val="66332492"/>
        <c:axId val="60121517"/>
      </c:barChart>
      <c:catAx>
        <c:axId val="66332492"/>
        <c:scaling>
          <c:orientation val="minMax"/>
        </c:scaling>
        <c:axPos val="b"/>
        <c:delete val="0"/>
        <c:numFmt formatCode="General" sourceLinked="1"/>
        <c:majorTickMark val="out"/>
        <c:minorTickMark val="none"/>
        <c:tickLblPos val="nextTo"/>
        <c:spPr>
          <a:ln w="3175">
            <a:solidFill>
              <a:srgbClr val="808080"/>
            </a:solidFill>
          </a:ln>
        </c:spPr>
        <c:crossAx val="60121517"/>
        <c:crosses val="autoZero"/>
        <c:auto val="1"/>
        <c:lblOffset val="100"/>
        <c:tickLblSkip val="1"/>
        <c:noMultiLvlLbl val="0"/>
      </c:catAx>
      <c:valAx>
        <c:axId val="6012151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6332492"/>
        <c:crossesAt val="1"/>
        <c:crossBetween val="between"/>
        <c:dispUnits/>
      </c:valAx>
      <c:spPr>
        <a:solidFill>
          <a:srgbClr val="FFFFFF"/>
        </a:solidFill>
        <a:ln w="3175">
          <a:noFill/>
        </a:ln>
      </c:spPr>
    </c:plotArea>
    <c:legend>
      <c:legendPos val="r"/>
      <c:layout>
        <c:manualLayout>
          <c:xMode val="edge"/>
          <c:yMode val="edge"/>
          <c:x val="0.9435"/>
          <c:y val="0.529"/>
          <c:w val="0.04925"/>
          <c:h val="0.0785"/>
        </c:manualLayout>
      </c:layout>
      <c:overlay val="0"/>
      <c:spPr>
        <a:noFill/>
        <a:ln w="3175">
          <a:noFill/>
        </a:ln>
      </c:spPr>
    </c:legend>
    <c:plotVisOnly val="1"/>
    <c:dispBlanksAs val="gap"/>
    <c:showDLblsOverMax val="0"/>
  </c:chart>
  <c:spPr>
    <a:gradFill rotWithShape="1">
      <a:gsLst>
        <a:gs pos="0">
          <a:srgbClr val="A3C4FF"/>
        </a:gs>
        <a:gs pos="35001">
          <a:srgbClr val="BFD5FF"/>
        </a:gs>
        <a:gs pos="100000">
          <a:srgbClr val="E5EEFF"/>
        </a:gs>
      </a:gsLst>
      <a:lin ang="5400000" scaled="1"/>
    </a:gradFill>
    <a:ln w="3175">
      <a:solidFill>
        <a:srgbClr val="666699"/>
      </a:solidFill>
    </a:ln>
    <a:effectLst>
      <a:outerShdw dist="35921" dir="2700000" algn="br">
        <a:prstClr val="black"/>
      </a:outerShdw>
    </a:effectLst>
  </c:spPr>
  <c:txPr>
    <a:bodyPr vert="horz" rot="0"/>
    <a:lstStyle/>
    <a:p>
      <a:pPr>
        <a:defRPr lang="en-US" cap="none" sz="1000" b="0" i="0" u="none" baseline="0">
          <a:solidFill>
            <a:srgbClr val="000000"/>
          </a:solidFil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106"/>
          <c:y val="-0.0045"/>
        </c:manualLayout>
      </c:layout>
      <c:spPr>
        <a:noFill/>
        <a:ln>
          <a:noFill/>
        </a:ln>
      </c:spPr>
      <c:txPr>
        <a:bodyPr vert="horz" rot="0"/>
        <a:lstStyle/>
        <a:p>
          <a:pPr>
            <a:defRPr lang="en-US" cap="none" sz="1800" b="1" i="0" u="none" baseline="0">
              <a:solidFill>
                <a:srgbClr val="000000"/>
              </a:solidFill>
            </a:defRPr>
          </a:pPr>
        </a:p>
      </c:txPr>
    </c:title>
    <c:plotArea>
      <c:layout>
        <c:manualLayout>
          <c:xMode val="edge"/>
          <c:yMode val="edge"/>
          <c:x val="0.02125"/>
          <c:y val="0.158"/>
          <c:w val="0.95675"/>
          <c:h val="0.8045"/>
        </c:manualLayout>
      </c:layout>
      <c:barChart>
        <c:barDir val="col"/>
        <c:grouping val="clustered"/>
        <c:varyColors val="0"/>
        <c:ser>
          <c:idx val="0"/>
          <c:order val="0"/>
          <c:tx>
            <c:strRef>
              <c:f>'Réserves et provisions'!$A$13</c:f>
              <c:strCache>
                <c:ptCount val="1"/>
                <c:pt idx="0">
                  <c:v>Fonds de réserve extraordinaire</c:v>
                </c:pt>
              </c:strCache>
            </c:strRef>
          </c:tx>
          <c:spPr>
            <a:gradFill rotWithShape="1">
              <a:gsLst>
                <a:gs pos="0">
                  <a:srgbClr val="CCFFFF"/>
                </a:gs>
                <a:gs pos="100000">
                  <a:srgbClr val="A8D2D2"/>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'Réserves et provisions'!$A$14:$A$17</c:f>
              <c:numCache/>
            </c:numRef>
          </c:cat>
          <c:val>
            <c:numRef>
              <c:f>'Réserves et provisions'!$E$14:$E$17</c:f>
              <c:numCache/>
            </c:numRef>
          </c:val>
        </c:ser>
        <c:axId val="4222742"/>
        <c:axId val="38004679"/>
      </c:barChart>
      <c:catAx>
        <c:axId val="4222742"/>
        <c:scaling>
          <c:orientation val="minMax"/>
        </c:scaling>
        <c:axPos val="b"/>
        <c:delete val="0"/>
        <c:numFmt formatCode="General" sourceLinked="1"/>
        <c:majorTickMark val="out"/>
        <c:minorTickMark val="none"/>
        <c:tickLblPos val="nextTo"/>
        <c:spPr>
          <a:ln w="3175">
            <a:solidFill>
              <a:srgbClr val="000000"/>
            </a:solidFill>
          </a:ln>
        </c:spPr>
        <c:crossAx val="38004679"/>
        <c:crosses val="autoZero"/>
        <c:auto val="1"/>
        <c:lblOffset val="100"/>
        <c:tickLblSkip val="1"/>
        <c:noMultiLvlLbl val="0"/>
      </c:catAx>
      <c:valAx>
        <c:axId val="38004679"/>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222742"/>
        <c:crossesAt val="1"/>
        <c:crossBetween val="between"/>
        <c:dispUnits/>
      </c:valAx>
      <c:spPr>
        <a:gradFill rotWithShape="1">
          <a:gsLst>
            <a:gs pos="0">
              <a:srgbClr val="2787A0"/>
            </a:gs>
            <a:gs pos="80000">
              <a:srgbClr val="36B1D2"/>
            </a:gs>
            <a:gs pos="100000">
              <a:srgbClr val="34B3D6"/>
            </a:gs>
          </a:gsLst>
          <a:lin ang="5400000" scaled="1"/>
        </a:gradFill>
        <a:ln w="3175">
          <a:solidFill>
            <a:srgbClr val="33CCCC"/>
          </a:solidFill>
        </a:ln>
        <a:effectLst>
          <a:outerShdw dist="35921" dir="2700000" algn="br">
            <a:prstClr val="black"/>
          </a:outerShdw>
        </a:effectLst>
      </c:spPr>
    </c:plotArea>
    <c:plotVisOnly val="1"/>
    <c:dispBlanksAs val="gap"/>
    <c:showDLblsOverMax val="0"/>
  </c:chart>
  <c:spPr>
    <a:gradFill rotWithShape="1">
      <a:gsLst>
        <a:gs pos="0">
          <a:srgbClr val="DAFDA7"/>
        </a:gs>
        <a:gs pos="35001">
          <a:srgbClr val="E4FDC2"/>
        </a:gs>
        <a:gs pos="100000">
          <a:srgbClr val="F5FFE6"/>
        </a:gs>
      </a:gsLst>
      <a:lin ang="5400000" scaled="1"/>
    </a:gradFill>
    <a:ln w="3175">
      <a:solidFill>
        <a:srgbClr val="99CC00"/>
      </a:solidFill>
    </a:ln>
    <a:effectLst>
      <a:outerShdw dist="35921" dir="2700000" algn="br">
        <a:prstClr val="black"/>
      </a:outerShdw>
    </a:effectLst>
  </c:spPr>
  <c:txPr>
    <a:bodyPr vert="horz" rot="0"/>
    <a:lstStyle/>
    <a:p>
      <a:pPr>
        <a:defRPr lang="en-US" cap="none" sz="1000" b="0" i="0" u="none" baseline="0">
          <a:solidFill>
            <a:srgbClr val="000000"/>
          </a:solidFil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Trésorerie!#REF!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Trésorerie!#REF!</c:f>
              <c:strCache>
                <c:ptCount val="1"/>
                <c:pt idx="0">
                  <c:v>1</c:v>
                </c:pt>
              </c:strCache>
            </c:strRef>
          </c:cat>
          <c:val>
            <c:numRef>
              <c:f>Trésorerie!#REF!</c:f>
              <c:numCache>
                <c:ptCount val="1"/>
                <c:pt idx="0">
                  <c:v>1</c:v>
                </c:pt>
              </c:numCache>
            </c:numRef>
          </c:val>
          <c:smooth val="0"/>
        </c:ser>
        <c:ser>
          <c:idx val="1"/>
          <c:order val="1"/>
          <c:tx>
            <c:strRef>
              <c:f>Trésorerie!#REF!</c:f>
              <c:strCache>
                <c:ptCount val="1"/>
                <c:pt idx="0">
                  <c:v>#REF!</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Trésorerie!#REF!</c:f>
              <c:strCache>
                <c:ptCount val="1"/>
                <c:pt idx="0">
                  <c:v>1</c:v>
                </c:pt>
              </c:strCache>
            </c:strRef>
          </c:cat>
          <c:val>
            <c:numRef>
              <c:f>Trésorerie!#REF!</c:f>
              <c:numCache>
                <c:ptCount val="1"/>
                <c:pt idx="0">
                  <c:v>1</c:v>
                </c:pt>
              </c:numCache>
            </c:numRef>
          </c:val>
          <c:smooth val="0"/>
        </c:ser>
        <c:ser>
          <c:idx val="2"/>
          <c:order val="2"/>
          <c:tx>
            <c:strRef>
              <c:f>Trésorerie!#REF!</c:f>
              <c:strCache>
                <c:ptCount val="1"/>
                <c:pt idx="0">
                  <c:v>#REF!</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Ref>
              <c:f>Trésorerie!#REF!</c:f>
              <c:strCache>
                <c:ptCount val="1"/>
                <c:pt idx="0">
                  <c:v>1</c:v>
                </c:pt>
              </c:strCache>
            </c:strRef>
          </c:cat>
          <c:val>
            <c:numRef>
              <c:f>Trésorerie!#REF!</c:f>
              <c:numCache>
                <c:ptCount val="1"/>
                <c:pt idx="0">
                  <c:v>1</c:v>
                </c:pt>
              </c:numCache>
            </c:numRef>
          </c:val>
          <c:smooth val="0"/>
        </c:ser>
        <c:marker val="1"/>
        <c:axId val="6497792"/>
        <c:axId val="58480129"/>
      </c:lineChart>
      <c:catAx>
        <c:axId val="6497792"/>
        <c:scaling>
          <c:orientation val="minMax"/>
        </c:scaling>
        <c:axPos val="b"/>
        <c:delete val="0"/>
        <c:numFmt formatCode="General" sourceLinked="1"/>
        <c:majorTickMark val="out"/>
        <c:minorTickMark val="none"/>
        <c:tickLblPos val="nextTo"/>
        <c:spPr>
          <a:ln w="3175">
            <a:solidFill>
              <a:srgbClr val="000000"/>
            </a:solidFill>
          </a:ln>
        </c:spPr>
        <c:crossAx val="58480129"/>
        <c:crosses val="autoZero"/>
        <c:auto val="1"/>
        <c:lblOffset val="100"/>
        <c:tickLblSkip val="1"/>
        <c:noMultiLvlLbl val="0"/>
      </c:catAx>
      <c:valAx>
        <c:axId val="58480129"/>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497792"/>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4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
          <c:y val="0"/>
        </c:manualLayout>
      </c:layout>
      <c:spPr>
        <a:noFill/>
        <a:ln>
          <a:noFill/>
        </a:ln>
      </c:spPr>
      <c:txPr>
        <a:bodyPr vert="horz" rot="0"/>
        <a:lstStyle/>
        <a:p>
          <a:pPr>
            <a:defRPr lang="en-US" cap="none" sz="800" b="0" i="0" u="none" baseline="0">
              <a:solidFill>
                <a:srgbClr val="000000"/>
              </a:solidFill>
              <a:latin typeface="Arial"/>
              <a:ea typeface="Arial"/>
              <a:cs typeface="Arial"/>
            </a:defRPr>
          </a:pPr>
        </a:p>
      </c:txPr>
    </c:title>
    <c:plotArea>
      <c:layout>
        <c:manualLayout>
          <c:xMode val="edge"/>
          <c:yMode val="edge"/>
          <c:x val="0.02"/>
          <c:y val="0.14525"/>
          <c:w val="0.96"/>
          <c:h val="0.821"/>
        </c:manualLayout>
      </c:layout>
      <c:barChart>
        <c:barDir val="col"/>
        <c:grouping val="clustered"/>
        <c:varyColors val="0"/>
        <c:ser>
          <c:idx val="0"/>
          <c:order val="0"/>
          <c:tx>
            <c:strRef>
              <c:f>Trésorerie!$A$15</c:f>
              <c:strCache>
                <c:ptCount val="1"/>
                <c:pt idx="0">
                  <c:v>Rendement net de la trésorerie</c:v>
                </c:pt>
              </c:strCache>
            </c:strRef>
          </c:tx>
          <c:spPr>
            <a:gradFill rotWithShape="1">
              <a:gsLst>
                <a:gs pos="0">
                  <a:srgbClr val="9999FF"/>
                </a:gs>
                <a:gs pos="100000">
                  <a:srgbClr val="474776"/>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Trésorerie!$B$5:$E$5</c:f>
              <c:numCache/>
            </c:numRef>
          </c:cat>
          <c:val>
            <c:numRef>
              <c:f>Trésorerie!$B$15:$E$15</c:f>
              <c:numCache/>
            </c:numRef>
          </c:val>
        </c:ser>
        <c:axId val="56559114"/>
        <c:axId val="39269979"/>
      </c:barChart>
      <c:catAx>
        <c:axId val="56559114"/>
        <c:scaling>
          <c:orientation val="minMax"/>
        </c:scaling>
        <c:axPos val="b"/>
        <c:delete val="0"/>
        <c:numFmt formatCode="General" sourceLinked="1"/>
        <c:majorTickMark val="out"/>
        <c:minorTickMark val="none"/>
        <c:tickLblPos val="nextTo"/>
        <c:spPr>
          <a:ln w="3175">
            <a:solidFill>
              <a:srgbClr val="000000"/>
            </a:solidFill>
          </a:ln>
        </c:spPr>
        <c:crossAx val="39269979"/>
        <c:crosses val="autoZero"/>
        <c:auto val="1"/>
        <c:lblOffset val="100"/>
        <c:tickLblSkip val="1"/>
        <c:noMultiLvlLbl val="0"/>
      </c:catAx>
      <c:valAx>
        <c:axId val="39269979"/>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6559114"/>
        <c:crossesAt val="1"/>
        <c:crossBetween val="between"/>
        <c:dispUnits/>
      </c:valAx>
      <c:spPr>
        <a:solidFill>
          <a:srgbClr val="EEECE1"/>
        </a:solidFill>
        <a:ln w="12700">
          <a:solidFill>
            <a:srgbClr val="808080"/>
          </a:solidFill>
        </a:ln>
      </c:spPr>
    </c:plotArea>
    <c:plotVisOnly val="1"/>
    <c:dispBlanksAs val="gap"/>
    <c:showDLblsOverMax val="0"/>
  </c:chart>
  <c:spPr>
    <a:gradFill rotWithShape="1">
      <a:gsLst>
        <a:gs pos="0">
          <a:srgbClr val="FFFFFF"/>
        </a:gs>
        <a:gs pos="100000">
          <a:srgbClr val="99CC00"/>
        </a:gs>
      </a:gsLst>
      <a:lin ang="5400000" scaled="1"/>
    </a:gra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'Trésorerie 2'!#REF!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'Trésorerie 2'!#REF!</c:f>
              <c:strCache>
                <c:ptCount val="1"/>
                <c:pt idx="0">
                  <c:v>0</c:v>
                </c:pt>
              </c:strCache>
            </c:strRef>
          </c:cat>
          <c:val>
            <c:numRef>
              <c:f>'Trésorerie 2'!#REF!</c:f>
              <c:numCache>
                <c:ptCount val="1"/>
                <c:pt idx="0">
                  <c:v>0</c:v>
                </c:pt>
              </c:numCache>
            </c:numRef>
          </c:val>
          <c:smooth val="0"/>
        </c:ser>
        <c:ser>
          <c:idx val="1"/>
          <c:order val="1"/>
          <c:tx>
            <c:strRef>
              <c:f>'Trésorerie 2'!#REF!</c:f>
              <c:strCache>
                <c:ptCount val="1"/>
                <c:pt idx="0">
                  <c:v>#REF!</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'Trésorerie 2'!#REF!</c:f>
              <c:strCache>
                <c:ptCount val="1"/>
                <c:pt idx="0">
                  <c:v>0</c:v>
                </c:pt>
              </c:strCache>
            </c:strRef>
          </c:cat>
          <c:val>
            <c:numRef>
              <c:f>'Trésorerie 2'!#REF!</c:f>
              <c:numCache>
                <c:ptCount val="1"/>
                <c:pt idx="0">
                  <c:v>0</c:v>
                </c:pt>
              </c:numCache>
            </c:numRef>
          </c:val>
          <c:smooth val="0"/>
        </c:ser>
        <c:ser>
          <c:idx val="2"/>
          <c:order val="2"/>
          <c:tx>
            <c:strRef>
              <c:f>'Trésorerie 2'!#REF!</c:f>
              <c:strCache>
                <c:ptCount val="1"/>
                <c:pt idx="0">
                  <c:v>#REF!</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Ref>
              <c:f>'Trésorerie 2'!#REF!</c:f>
              <c:strCache>
                <c:ptCount val="1"/>
                <c:pt idx="0">
                  <c:v>0</c:v>
                </c:pt>
              </c:strCache>
            </c:strRef>
          </c:cat>
          <c:val>
            <c:numRef>
              <c:f>'Trésorerie 2'!#REF!</c:f>
              <c:numCache>
                <c:ptCount val="1"/>
                <c:pt idx="0">
                  <c:v>0</c:v>
                </c:pt>
              </c:numCache>
            </c:numRef>
          </c:val>
          <c:smooth val="0"/>
        </c:ser>
        <c:marker val="1"/>
        <c:axId val="17885492"/>
        <c:axId val="26751701"/>
      </c:lineChart>
      <c:catAx>
        <c:axId val="17885492"/>
        <c:scaling>
          <c:orientation val="minMax"/>
        </c:scaling>
        <c:axPos val="b"/>
        <c:delete val="0"/>
        <c:numFmt formatCode="General" sourceLinked="1"/>
        <c:majorTickMark val="out"/>
        <c:minorTickMark val="none"/>
        <c:tickLblPos val="nextTo"/>
        <c:spPr>
          <a:ln w="3175">
            <a:solidFill>
              <a:srgbClr val="000000"/>
            </a:solidFill>
          </a:ln>
        </c:spPr>
        <c:crossAx val="26751701"/>
        <c:crosses val="autoZero"/>
        <c:auto val="1"/>
        <c:lblOffset val="100"/>
        <c:tickLblSkip val="1"/>
        <c:noMultiLvlLbl val="0"/>
      </c:catAx>
      <c:valAx>
        <c:axId val="26751701"/>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7885492"/>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4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FFFFFF"/>
                </a:solidFill>
              </a:rPr>
              <a:t>Solde de trésorerie courante</a:t>
            </a:r>
          </a:p>
        </c:rich>
      </c:tx>
      <c:layout>
        <c:manualLayout>
          <c:xMode val="factor"/>
          <c:yMode val="factor"/>
          <c:x val="0.0305"/>
          <c:y val="-0.00325"/>
        </c:manualLayout>
      </c:layout>
      <c:spPr>
        <a:noFill/>
        <a:ln>
          <a:noFill/>
        </a:ln>
      </c:spPr>
    </c:title>
    <c:plotArea>
      <c:layout>
        <c:manualLayout>
          <c:xMode val="edge"/>
          <c:yMode val="edge"/>
          <c:x val="0.01675"/>
          <c:y val="0.14625"/>
          <c:w val="0.86525"/>
          <c:h val="0.82575"/>
        </c:manualLayout>
      </c:layout>
      <c:barChart>
        <c:barDir val="col"/>
        <c:grouping val="clustered"/>
        <c:varyColors val="0"/>
        <c:ser>
          <c:idx val="0"/>
          <c:order val="0"/>
          <c:spPr>
            <a:solidFill>
              <a:srgbClr val="00B05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'Trésorerie 2'!$A$7:$A$19</c:f>
              <c:strCache/>
            </c:strRef>
          </c:cat>
          <c:val>
            <c:numRef>
              <c:f>'Trésorerie 2'!$B$7:$B$19</c:f>
              <c:numCache/>
            </c:numRef>
          </c:val>
        </c:ser>
        <c:axId val="39438718"/>
        <c:axId val="19404143"/>
      </c:barChart>
      <c:catAx>
        <c:axId val="39438718"/>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1000" b="0" i="0" u="none" baseline="0">
                <a:solidFill>
                  <a:srgbClr val="FFFFFF"/>
                </a:solidFill>
              </a:defRPr>
            </a:pPr>
          </a:p>
        </c:txPr>
        <c:crossAx val="19404143"/>
        <c:crosses val="autoZero"/>
        <c:auto val="1"/>
        <c:lblOffset val="100"/>
        <c:tickLblSkip val="1"/>
        <c:noMultiLvlLbl val="0"/>
      </c:catAx>
      <c:valAx>
        <c:axId val="19404143"/>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9438718"/>
        <c:crossesAt val="1"/>
        <c:crossBetween val="between"/>
        <c:dispUnits/>
      </c:valAx>
      <c:spPr>
        <a:solidFill>
          <a:srgbClr val="EEECE1"/>
        </a:solidFill>
        <a:ln w="12700">
          <a:solidFill>
            <a:srgbClr val="808080"/>
          </a:solidFill>
        </a:ln>
      </c:spPr>
    </c:plotArea>
    <c:plotVisOnly val="1"/>
    <c:dispBlanksAs val="gap"/>
    <c:showDLblsOverMax val="0"/>
  </c:chart>
  <c:spPr>
    <a:gradFill rotWithShape="1">
      <a:gsLst>
        <a:gs pos="0">
          <a:srgbClr val="2C5D98"/>
        </a:gs>
        <a:gs pos="80000">
          <a:srgbClr val="3C7BC7"/>
        </a:gs>
        <a:gs pos="100000">
          <a:srgbClr val="3A7CCB"/>
        </a:gs>
      </a:gsLst>
      <a:lin ang="5400000" scaled="1"/>
    </a:gradFill>
    <a:ln w="3175">
      <a:solidFill>
        <a:srgbClr val="666699"/>
      </a:solidFill>
    </a:ln>
    <a:effectLst>
      <a:outerShdw dist="35921" dir="2700000" algn="br">
        <a:prstClr val="black"/>
      </a:outerShdw>
    </a:effectLst>
  </c:spPr>
  <c:txPr>
    <a:bodyPr vert="horz" rot="0"/>
    <a:lstStyle/>
    <a:p>
      <a:pPr>
        <a:defRPr lang="en-US" cap="none" sz="1000" b="0" i="0" u="none" baseline="0">
          <a:solidFill>
            <a:srgbClr val="FFFFFF"/>
          </a:solidFil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FFFFFF"/>
                </a:solidFill>
              </a:rPr>
              <a:t>Trésorerie et Volume d'échanges</a:t>
            </a:r>
          </a:p>
        </c:rich>
      </c:tx>
      <c:layout>
        <c:manualLayout>
          <c:xMode val="factor"/>
          <c:yMode val="factor"/>
          <c:x val="0.08875"/>
          <c:y val="0"/>
        </c:manualLayout>
      </c:layout>
      <c:spPr>
        <a:noFill/>
        <a:ln w="3175">
          <a:noFill/>
        </a:ln>
      </c:spPr>
    </c:title>
    <c:plotArea>
      <c:layout>
        <c:manualLayout>
          <c:xMode val="edge"/>
          <c:yMode val="edge"/>
          <c:x val="0.0165"/>
          <c:y val="0.1375"/>
          <c:w val="0.96725"/>
          <c:h val="0.767"/>
        </c:manualLayout>
      </c:layout>
      <c:barChart>
        <c:barDir val="col"/>
        <c:grouping val="clustered"/>
        <c:varyColors val="0"/>
        <c:ser>
          <c:idx val="1"/>
          <c:order val="1"/>
          <c:tx>
            <c:v>Recettes</c:v>
          </c:tx>
          <c:spPr>
            <a:solidFill>
              <a:srgbClr val="FFC000"/>
            </a:solidFill>
            <a:ln w="25400">
              <a:solidFill>
                <a:srgbClr val="FF808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'Trésorerie 2'!$A$7:$A$19</c:f>
              <c:strCache/>
            </c:strRef>
          </c:cat>
          <c:val>
            <c:numRef>
              <c:f>'Trésorerie 2'!$C$7:$C$19</c:f>
              <c:numCache/>
            </c:numRef>
          </c:val>
        </c:ser>
        <c:ser>
          <c:idx val="2"/>
          <c:order val="2"/>
          <c:tx>
            <c:v>Dépenses</c:v>
          </c:tx>
          <c:spPr>
            <a:solidFill>
              <a:srgbClr val="FF3300"/>
            </a:solidFill>
            <a:ln w="12700">
              <a:solidFill>
                <a:srgbClr val="800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'Trésorerie 2'!$A$7:$A$19</c:f>
              <c:strCache/>
            </c:strRef>
          </c:cat>
          <c:val>
            <c:numRef>
              <c:f>'Trésorerie 2'!$D$7:$D$19</c:f>
              <c:numCache/>
            </c:numRef>
          </c:val>
        </c:ser>
        <c:axId val="40419560"/>
        <c:axId val="28231721"/>
      </c:barChart>
      <c:lineChart>
        <c:grouping val="standard"/>
        <c:varyColors val="0"/>
        <c:ser>
          <c:idx val="0"/>
          <c:order val="0"/>
          <c:tx>
            <c:v>Solde</c:v>
          </c:tx>
          <c:spPr>
            <a:ln w="381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'Trésorerie 2'!$A$7:$A$19</c:f>
              <c:strCache/>
            </c:strRef>
          </c:cat>
          <c:val>
            <c:numRef>
              <c:f>'Trésorerie 2'!$B$7:$B$19</c:f>
              <c:numCache/>
            </c:numRef>
          </c:val>
          <c:smooth val="1"/>
        </c:ser>
        <c:axId val="40419560"/>
        <c:axId val="28231721"/>
      </c:lineChart>
      <c:catAx>
        <c:axId val="40419560"/>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FFFFFF"/>
                </a:solidFill>
              </a:defRPr>
            </a:pPr>
          </a:p>
        </c:txPr>
        <c:crossAx val="28231721"/>
        <c:crosses val="autoZero"/>
        <c:auto val="1"/>
        <c:lblOffset val="100"/>
        <c:tickLblSkip val="1"/>
        <c:noMultiLvlLbl val="0"/>
      </c:catAx>
      <c:valAx>
        <c:axId val="2823172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0419560"/>
        <c:crossesAt val="1"/>
        <c:crossBetween val="between"/>
        <c:dispUnits/>
      </c:valAx>
      <c:spPr>
        <a:solidFill>
          <a:srgbClr val="FFFFFF"/>
        </a:solidFill>
        <a:ln w="3175">
          <a:noFill/>
        </a:ln>
      </c:spPr>
    </c:plotArea>
    <c:legend>
      <c:legendPos val="r"/>
      <c:layout>
        <c:manualLayout>
          <c:xMode val="edge"/>
          <c:yMode val="edge"/>
          <c:x val="0.307"/>
          <c:y val="0.9275"/>
          <c:w val="0.40225"/>
          <c:h val="0.0575"/>
        </c:manualLayout>
      </c:layout>
      <c:overlay val="0"/>
      <c:spPr>
        <a:noFill/>
        <a:ln w="3175">
          <a:noFill/>
        </a:ln>
      </c:spPr>
    </c:legend>
    <c:plotVisOnly val="1"/>
    <c:dispBlanksAs val="gap"/>
    <c:showDLblsOverMax val="0"/>
  </c:chart>
  <c:spPr>
    <a:gradFill rotWithShape="1">
      <a:gsLst>
        <a:gs pos="0">
          <a:srgbClr val="CB6C1D"/>
        </a:gs>
        <a:gs pos="80000">
          <a:srgbClr val="FF8F2A"/>
        </a:gs>
        <a:gs pos="100000">
          <a:srgbClr val="FF8F26"/>
        </a:gs>
      </a:gsLst>
      <a:lin ang="5400000" scaled="1"/>
    </a:gradFill>
    <a:ln w="3175">
      <a:solidFill>
        <a:srgbClr val="FF9900"/>
      </a:solidFill>
    </a:ln>
    <a:effectLst>
      <a:outerShdw dist="35921" dir="2700000" algn="br">
        <a:prstClr val="black"/>
      </a:outerShdw>
    </a:effectLst>
  </c:spPr>
  <c:txPr>
    <a:bodyPr vert="horz" rot="0"/>
    <a:lstStyle/>
    <a:p>
      <a:pPr>
        <a:defRPr lang="en-US" cap="none" sz="1000" b="0" i="0" u="none" baseline="0">
          <a:solidFill>
            <a:srgbClr val="FFFFFF"/>
          </a:solidFil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'Actifs immobilisés'!#REF!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'Actifs immobilisés'!#REF!</c:f>
              <c:strCache>
                <c:ptCount val="1"/>
                <c:pt idx="0">
                  <c:v>1</c:v>
                </c:pt>
              </c:strCache>
            </c:strRef>
          </c:cat>
          <c:val>
            <c:numRef>
              <c:f>'Actifs immobilisés'!#REF!</c:f>
              <c:numCache>
                <c:ptCount val="1"/>
                <c:pt idx="0">
                  <c:v>1</c:v>
                </c:pt>
              </c:numCache>
            </c:numRef>
          </c:val>
          <c:smooth val="0"/>
        </c:ser>
        <c:ser>
          <c:idx val="1"/>
          <c:order val="1"/>
          <c:tx>
            <c:strRef>
              <c:f>'Actifs immobilisés'!#REF!</c:f>
              <c:strCache>
                <c:ptCount val="1"/>
                <c:pt idx="0">
                  <c:v>#REF!</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'Actifs immobilisés'!#REF!</c:f>
              <c:strCache>
                <c:ptCount val="1"/>
                <c:pt idx="0">
                  <c:v>1</c:v>
                </c:pt>
              </c:strCache>
            </c:strRef>
          </c:cat>
          <c:val>
            <c:numRef>
              <c:f>'Actifs immobilisés'!#REF!</c:f>
              <c:numCache>
                <c:ptCount val="1"/>
                <c:pt idx="0">
                  <c:v>1</c:v>
                </c:pt>
              </c:numCache>
            </c:numRef>
          </c:val>
          <c:smooth val="0"/>
        </c:ser>
        <c:ser>
          <c:idx val="2"/>
          <c:order val="2"/>
          <c:tx>
            <c:strRef>
              <c:f>'Actifs immobilisés'!#REF!</c:f>
              <c:strCache>
                <c:ptCount val="1"/>
                <c:pt idx="0">
                  <c:v>#REF!</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Ref>
              <c:f>'Actifs immobilisés'!#REF!</c:f>
              <c:strCache>
                <c:ptCount val="1"/>
                <c:pt idx="0">
                  <c:v>1</c:v>
                </c:pt>
              </c:strCache>
            </c:strRef>
          </c:cat>
          <c:val>
            <c:numRef>
              <c:f>'Actifs immobilisés'!#REF!</c:f>
              <c:numCache>
                <c:ptCount val="1"/>
                <c:pt idx="0">
                  <c:v>1</c:v>
                </c:pt>
              </c:numCache>
            </c:numRef>
          </c:val>
          <c:smooth val="0"/>
        </c:ser>
        <c:marker val="1"/>
        <c:axId val="52758898"/>
        <c:axId val="5068035"/>
      </c:lineChart>
      <c:catAx>
        <c:axId val="52758898"/>
        <c:scaling>
          <c:orientation val="minMax"/>
        </c:scaling>
        <c:axPos val="b"/>
        <c:delete val="0"/>
        <c:numFmt formatCode="General" sourceLinked="1"/>
        <c:majorTickMark val="out"/>
        <c:minorTickMark val="none"/>
        <c:tickLblPos val="nextTo"/>
        <c:spPr>
          <a:ln w="3175">
            <a:solidFill>
              <a:srgbClr val="000000"/>
            </a:solidFill>
          </a:ln>
        </c:spPr>
        <c:crossAx val="5068035"/>
        <c:crosses val="autoZero"/>
        <c:auto val="1"/>
        <c:lblOffset val="100"/>
        <c:tickLblSkip val="1"/>
        <c:noMultiLvlLbl val="0"/>
      </c:catAx>
      <c:valAx>
        <c:axId val="5068035"/>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2758898"/>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4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latin typeface="Arial"/>
          <a:ea typeface="Arial"/>
          <a:cs typeface="Aria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'hors bilan'!#REF!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'hors bilan'!#REF!</c:f>
              <c:strCache>
                <c:ptCount val="1"/>
                <c:pt idx="0">
                  <c:v>1</c:v>
                </c:pt>
              </c:strCache>
            </c:strRef>
          </c:cat>
          <c:val>
            <c:numRef>
              <c:f>'hors bilan'!#REF!</c:f>
              <c:numCache>
                <c:ptCount val="1"/>
                <c:pt idx="0">
                  <c:v>1</c:v>
                </c:pt>
              </c:numCache>
            </c:numRef>
          </c:val>
          <c:smooth val="0"/>
        </c:ser>
        <c:ser>
          <c:idx val="1"/>
          <c:order val="1"/>
          <c:tx>
            <c:strRef>
              <c:f>'hors bilan'!#REF!</c:f>
              <c:strCache>
                <c:ptCount val="1"/>
                <c:pt idx="0">
                  <c:v>#REF!</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'hors bilan'!#REF!</c:f>
              <c:strCache>
                <c:ptCount val="1"/>
                <c:pt idx="0">
                  <c:v>1</c:v>
                </c:pt>
              </c:strCache>
            </c:strRef>
          </c:cat>
          <c:val>
            <c:numRef>
              <c:f>'hors bilan'!#REF!</c:f>
              <c:numCache>
                <c:ptCount val="1"/>
                <c:pt idx="0">
                  <c:v>1</c:v>
                </c:pt>
              </c:numCache>
            </c:numRef>
          </c:val>
          <c:smooth val="0"/>
        </c:ser>
        <c:ser>
          <c:idx val="2"/>
          <c:order val="2"/>
          <c:tx>
            <c:strRef>
              <c:f>'hors bilan'!#REF!</c:f>
              <c:strCache>
                <c:ptCount val="1"/>
                <c:pt idx="0">
                  <c:v>#REF!</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Ref>
              <c:f>'hors bilan'!#REF!</c:f>
              <c:strCache>
                <c:ptCount val="1"/>
                <c:pt idx="0">
                  <c:v>1</c:v>
                </c:pt>
              </c:strCache>
            </c:strRef>
          </c:cat>
          <c:val>
            <c:numRef>
              <c:f>'hors bilan'!#REF!</c:f>
              <c:numCache>
                <c:ptCount val="1"/>
                <c:pt idx="0">
                  <c:v>1</c:v>
                </c:pt>
              </c:numCache>
            </c:numRef>
          </c:val>
          <c:smooth val="0"/>
        </c:ser>
        <c:marker val="1"/>
        <c:axId val="45612316"/>
        <c:axId val="7857661"/>
      </c:lineChart>
      <c:catAx>
        <c:axId val="45612316"/>
        <c:scaling>
          <c:orientation val="minMax"/>
        </c:scaling>
        <c:axPos val="b"/>
        <c:delete val="0"/>
        <c:numFmt formatCode="General" sourceLinked="1"/>
        <c:majorTickMark val="out"/>
        <c:minorTickMark val="none"/>
        <c:tickLblPos val="nextTo"/>
        <c:spPr>
          <a:ln w="3175">
            <a:solidFill>
              <a:srgbClr val="000000"/>
            </a:solidFill>
          </a:ln>
        </c:spPr>
        <c:crossAx val="7857661"/>
        <c:crosses val="autoZero"/>
        <c:auto val="1"/>
        <c:lblOffset val="100"/>
        <c:tickLblSkip val="1"/>
        <c:noMultiLvlLbl val="0"/>
      </c:catAx>
      <c:valAx>
        <c:axId val="7857661"/>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5612316"/>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4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latin typeface="Arial"/>
          <a:ea typeface="Arial"/>
          <a:cs typeface="Aria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'Tiers subsidiés'!#REF!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'Tiers subsidiés'!#REF!</c:f>
              <c:strCache>
                <c:ptCount val="1"/>
                <c:pt idx="0">
                  <c:v>1</c:v>
                </c:pt>
              </c:strCache>
            </c:strRef>
          </c:cat>
          <c:val>
            <c:numRef>
              <c:f>'Tiers subsidiés'!#REF!</c:f>
              <c:numCache>
                <c:ptCount val="1"/>
                <c:pt idx="0">
                  <c:v>1</c:v>
                </c:pt>
              </c:numCache>
            </c:numRef>
          </c:val>
          <c:smooth val="0"/>
        </c:ser>
        <c:ser>
          <c:idx val="1"/>
          <c:order val="1"/>
          <c:tx>
            <c:strRef>
              <c:f>'Tiers subsidiés'!#REF!</c:f>
              <c:strCache>
                <c:ptCount val="1"/>
                <c:pt idx="0">
                  <c:v>#REF!</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'Tiers subsidiés'!#REF!</c:f>
              <c:strCache>
                <c:ptCount val="1"/>
                <c:pt idx="0">
                  <c:v>1</c:v>
                </c:pt>
              </c:strCache>
            </c:strRef>
          </c:cat>
          <c:val>
            <c:numRef>
              <c:f>'Tiers subsidiés'!#REF!</c:f>
              <c:numCache>
                <c:ptCount val="1"/>
                <c:pt idx="0">
                  <c:v>1</c:v>
                </c:pt>
              </c:numCache>
            </c:numRef>
          </c:val>
          <c:smooth val="0"/>
        </c:ser>
        <c:ser>
          <c:idx val="2"/>
          <c:order val="2"/>
          <c:tx>
            <c:strRef>
              <c:f>'Tiers subsidiés'!#REF!</c:f>
              <c:strCache>
                <c:ptCount val="1"/>
                <c:pt idx="0">
                  <c:v>#REF!</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Ref>
              <c:f>'Tiers subsidiés'!#REF!</c:f>
              <c:strCache>
                <c:ptCount val="1"/>
                <c:pt idx="0">
                  <c:v>1</c:v>
                </c:pt>
              </c:strCache>
            </c:strRef>
          </c:cat>
          <c:val>
            <c:numRef>
              <c:f>'Tiers subsidiés'!#REF!</c:f>
              <c:numCache>
                <c:ptCount val="1"/>
                <c:pt idx="0">
                  <c:v>1</c:v>
                </c:pt>
              </c:numCache>
            </c:numRef>
          </c:val>
          <c:smooth val="0"/>
        </c:ser>
        <c:marker val="1"/>
        <c:axId val="3610086"/>
        <c:axId val="32490775"/>
      </c:lineChart>
      <c:catAx>
        <c:axId val="3610086"/>
        <c:scaling>
          <c:orientation val="minMax"/>
        </c:scaling>
        <c:axPos val="b"/>
        <c:delete val="0"/>
        <c:numFmt formatCode="General" sourceLinked="1"/>
        <c:majorTickMark val="out"/>
        <c:minorTickMark val="none"/>
        <c:tickLblPos val="nextTo"/>
        <c:spPr>
          <a:ln w="3175">
            <a:solidFill>
              <a:srgbClr val="000000"/>
            </a:solidFill>
          </a:ln>
        </c:spPr>
        <c:crossAx val="32490775"/>
        <c:crosses val="autoZero"/>
        <c:auto val="1"/>
        <c:lblOffset val="100"/>
        <c:tickLblSkip val="1"/>
        <c:noMultiLvlLbl val="0"/>
      </c:catAx>
      <c:valAx>
        <c:axId val="32490775"/>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610086"/>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4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75"/>
          <c:y val="0.0545"/>
          <c:w val="0.76625"/>
          <c:h val="0.89125"/>
        </c:manualLayout>
      </c:layout>
      <c:barChart>
        <c:barDir val="col"/>
        <c:grouping val="clustered"/>
        <c:varyColors val="0"/>
        <c:ser>
          <c:idx val="0"/>
          <c:order val="0"/>
          <c:tx>
            <c:strRef>
              <c:f>'Résultat Budgétaire'!$A$42</c:f>
              <c:strCache>
                <c:ptCount val="1"/>
                <c:pt idx="0">
                  <c:v>Personnel</c:v>
                </c:pt>
              </c:strCache>
            </c:strRef>
          </c:tx>
          <c:spPr>
            <a:gradFill rotWithShape="1">
              <a:gsLst>
                <a:gs pos="0">
                  <a:srgbClr val="FF6600"/>
                </a:gs>
                <a:gs pos="100000">
                  <a:srgbClr val="762F00"/>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'Résultat Budgétaire'!$B$41:$E$41</c:f>
              <c:numCache/>
            </c:numRef>
          </c:cat>
          <c:val>
            <c:numRef>
              <c:f>'Résultat Budgétaire'!$B$42:$E$42</c:f>
              <c:numCache/>
            </c:numRef>
          </c:val>
        </c:ser>
        <c:ser>
          <c:idx val="1"/>
          <c:order val="1"/>
          <c:tx>
            <c:strRef>
              <c:f>'Résultat Budgétaire'!$A$43</c:f>
              <c:strCache>
                <c:ptCount val="1"/>
                <c:pt idx="0">
                  <c:v>Fonctionnement</c:v>
                </c:pt>
              </c:strCache>
            </c:strRef>
          </c:tx>
          <c:spPr>
            <a:gradFill rotWithShape="1">
              <a:gsLst>
                <a:gs pos="0">
                  <a:srgbClr val="FFFFFF"/>
                </a:gs>
                <a:gs pos="100000">
                  <a:srgbClr val="000080"/>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'Résultat Budgétaire'!$B$41:$E$41</c:f>
              <c:numCache/>
            </c:numRef>
          </c:cat>
          <c:val>
            <c:numRef>
              <c:f>'Résultat Budgétaire'!$B$43:$E$43</c:f>
              <c:numCache/>
            </c:numRef>
          </c:val>
        </c:ser>
        <c:ser>
          <c:idx val="2"/>
          <c:order val="2"/>
          <c:tx>
            <c:strRef>
              <c:f>'Résultat Budgétaire'!$A$44</c:f>
              <c:strCache>
                <c:ptCount val="1"/>
                <c:pt idx="0">
                  <c:v>Transferts</c:v>
                </c:pt>
              </c:strCache>
            </c:strRef>
          </c:tx>
          <c:spPr>
            <a:gradFill rotWithShape="1">
              <a:gsLst>
                <a:gs pos="0">
                  <a:srgbClr val="99CC00"/>
                </a:gs>
                <a:gs pos="100000">
                  <a:srgbClr val="475E00"/>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'Résultat Budgétaire'!$B$41:$E$41</c:f>
              <c:numCache/>
            </c:numRef>
          </c:cat>
          <c:val>
            <c:numRef>
              <c:f>'Résultat Budgétaire'!$B$44:$E$44</c:f>
              <c:numCache/>
            </c:numRef>
          </c:val>
        </c:ser>
        <c:ser>
          <c:idx val="3"/>
          <c:order val="3"/>
          <c:tx>
            <c:strRef>
              <c:f>'Résultat Budgétaire'!$A$45</c:f>
              <c:strCache>
                <c:ptCount val="1"/>
                <c:pt idx="0">
                  <c:v>Dette</c:v>
                </c:pt>
              </c:strCache>
            </c:strRef>
          </c:tx>
          <c:spPr>
            <a:gradFill rotWithShape="1">
              <a:gsLst>
                <a:gs pos="0">
                  <a:srgbClr val="CCFFFF"/>
                </a:gs>
                <a:gs pos="100000">
                  <a:srgbClr val="5E7676"/>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'Résultat Budgétaire'!$B$41:$E$41</c:f>
              <c:numCache/>
            </c:numRef>
          </c:cat>
          <c:val>
            <c:numRef>
              <c:f>'Résultat Budgétaire'!$B$45:$E$45</c:f>
              <c:numCache/>
            </c:numRef>
          </c:val>
        </c:ser>
        <c:axId val="39211948"/>
        <c:axId val="17363213"/>
      </c:barChart>
      <c:catAx>
        <c:axId val="39211948"/>
        <c:scaling>
          <c:orientation val="minMax"/>
        </c:scaling>
        <c:axPos val="b"/>
        <c:delete val="0"/>
        <c:numFmt formatCode="General" sourceLinked="1"/>
        <c:majorTickMark val="out"/>
        <c:minorTickMark val="none"/>
        <c:tickLblPos val="nextTo"/>
        <c:spPr>
          <a:ln w="3175">
            <a:solidFill>
              <a:srgbClr val="000000"/>
            </a:solidFill>
          </a:ln>
        </c:spPr>
        <c:crossAx val="17363213"/>
        <c:crosses val="autoZero"/>
        <c:auto val="1"/>
        <c:lblOffset val="100"/>
        <c:tickLblSkip val="1"/>
        <c:noMultiLvlLbl val="0"/>
      </c:catAx>
      <c:valAx>
        <c:axId val="17363213"/>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9211948"/>
        <c:crossesAt val="1"/>
        <c:crossBetween val="between"/>
        <c:dispUnits/>
      </c:valAx>
      <c:spPr>
        <a:gradFill rotWithShape="1">
          <a:gsLst>
            <a:gs pos="0">
              <a:srgbClr val="FFCC99"/>
            </a:gs>
            <a:gs pos="100000">
              <a:srgbClr val="FFFF99"/>
            </a:gs>
          </a:gsLst>
          <a:lin ang="5400000" scaled="1"/>
        </a:gradFill>
        <a:ln w="12700">
          <a:solidFill>
            <a:srgbClr val="808080"/>
          </a:solidFill>
        </a:ln>
      </c:spPr>
    </c:plotArea>
    <c:legend>
      <c:legendPos val="r"/>
      <c:layout>
        <c:manualLayout>
          <c:xMode val="edge"/>
          <c:yMode val="edge"/>
          <c:x val="0.8615"/>
          <c:y val="0.0925"/>
          <c:w val="0.09925"/>
          <c:h val="0.36425"/>
        </c:manualLayout>
      </c:layout>
      <c:overlay val="0"/>
      <c:spPr>
        <a:solidFill>
          <a:srgbClr val="FFFFFF"/>
        </a:solidFill>
        <a:ln w="3175">
          <a:solidFill>
            <a:srgbClr val="000000"/>
          </a:solidFill>
        </a:ln>
      </c:spPr>
      <c:txPr>
        <a:bodyPr vert="horz" rot="0"/>
        <a:lstStyle/>
        <a:p>
          <a:pPr>
            <a:defRPr lang="en-US" cap="none" sz="4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500" b="0" i="0" u="none" baseline="0">
          <a:solidFill>
            <a:srgbClr val="000000"/>
          </a:solidFill>
          <a:latin typeface="Arial"/>
          <a:ea typeface="Arial"/>
          <a:cs typeface="Aria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Subsides (ordinaires) accordés</a:t>
            </a:r>
          </a:p>
        </c:rich>
      </c:tx>
      <c:layout>
        <c:manualLayout>
          <c:xMode val="factor"/>
          <c:yMode val="factor"/>
          <c:x val="0.12025"/>
          <c:y val="0"/>
        </c:manualLayout>
      </c:layout>
      <c:spPr>
        <a:noFill/>
        <a:ln>
          <a:noFill/>
        </a:ln>
      </c:spPr>
    </c:title>
    <c:plotArea>
      <c:layout>
        <c:manualLayout>
          <c:xMode val="edge"/>
          <c:yMode val="edge"/>
          <c:x val="0.0185"/>
          <c:y val="0.16275"/>
          <c:w val="0.963"/>
          <c:h val="0.7975"/>
        </c:manualLayout>
      </c:layout>
      <c:barChart>
        <c:barDir val="col"/>
        <c:grouping val="clustered"/>
        <c:varyColors val="0"/>
        <c:ser>
          <c:idx val="0"/>
          <c:order val="0"/>
          <c:spPr>
            <a:gradFill rotWithShape="1">
              <a:gsLst>
                <a:gs pos="0">
                  <a:srgbClr val="FFE2B6"/>
                </a:gs>
                <a:gs pos="100000">
                  <a:srgbClr val="FF9900"/>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'Tiers subsidiés'!$C$5:$F$5</c:f>
              <c:numCache/>
            </c:numRef>
          </c:cat>
          <c:val>
            <c:numRef>
              <c:f>'Tiers subsidiés'!$C$18:$F$18</c:f>
              <c:numCache/>
            </c:numRef>
          </c:val>
        </c:ser>
        <c:axId val="23981520"/>
        <c:axId val="14507089"/>
      </c:barChart>
      <c:catAx>
        <c:axId val="23981520"/>
        <c:scaling>
          <c:orientation val="minMax"/>
        </c:scaling>
        <c:axPos val="b"/>
        <c:delete val="0"/>
        <c:numFmt formatCode="General" sourceLinked="1"/>
        <c:majorTickMark val="out"/>
        <c:minorTickMark val="none"/>
        <c:tickLblPos val="nextTo"/>
        <c:spPr>
          <a:ln w="3175">
            <a:solidFill>
              <a:srgbClr val="000000"/>
            </a:solidFill>
          </a:ln>
        </c:spPr>
        <c:crossAx val="14507089"/>
        <c:crosses val="autoZero"/>
        <c:auto val="1"/>
        <c:lblOffset val="100"/>
        <c:tickLblSkip val="1"/>
        <c:noMultiLvlLbl val="0"/>
      </c:catAx>
      <c:valAx>
        <c:axId val="14507089"/>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3981520"/>
        <c:crossesAt val="1"/>
        <c:crossBetween val="between"/>
        <c:dispUnits/>
      </c:valAx>
      <c:spPr>
        <a:gradFill rotWithShape="1">
          <a:gsLst>
            <a:gs pos="0">
              <a:srgbClr val="333399"/>
            </a:gs>
            <a:gs pos="100000">
              <a:srgbClr val="9E9ECF"/>
            </a:gs>
          </a:gsLst>
          <a:lin ang="5400000" scaled="1"/>
        </a:gradFill>
        <a:ln w="12700">
          <a:solidFill>
            <a:srgbClr val="808080"/>
          </a:solidFill>
        </a:ln>
      </c:spPr>
    </c:plotArea>
    <c:plotVisOnly val="1"/>
    <c:dispBlanksAs val="gap"/>
    <c:showDLblsOverMax val="0"/>
  </c:chart>
  <c:spPr>
    <a:gradFill rotWithShape="1">
      <a:gsLst>
        <a:gs pos="0">
          <a:srgbClr val="9EEAFF"/>
        </a:gs>
        <a:gs pos="35001">
          <a:srgbClr val="BBEFFF"/>
        </a:gs>
        <a:gs pos="100000">
          <a:srgbClr val="E4F9FF"/>
        </a:gs>
      </a:gsLst>
      <a:lin ang="5400000" scaled="1"/>
    </a:gradFill>
    <a:ln w="3175">
      <a:solidFill>
        <a:srgbClr val="33CCCC"/>
      </a:solidFill>
    </a:ln>
    <a:effectLst>
      <a:outerShdw dist="35921" dir="2700000" algn="br">
        <a:prstClr val="black"/>
      </a:outerShdw>
    </a:effectLst>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75"/>
          <c:y val="0.06025"/>
          <c:w val="0.799"/>
          <c:h val="0.8795"/>
        </c:manualLayout>
      </c:layout>
      <c:barChart>
        <c:barDir val="col"/>
        <c:grouping val="clustered"/>
        <c:varyColors val="0"/>
        <c:ser>
          <c:idx val="0"/>
          <c:order val="0"/>
          <c:tx>
            <c:strRef>
              <c:f>'Résultat Budgétaire'!$A$54</c:f>
              <c:strCache>
                <c:ptCount val="1"/>
                <c:pt idx="0">
                  <c:v>Prestation</c:v>
                </c:pt>
              </c:strCache>
            </c:strRef>
          </c:tx>
          <c:spPr>
            <a:gradFill rotWithShape="1">
              <a:gsLst>
                <a:gs pos="0">
                  <a:srgbClr val="9999FF"/>
                </a:gs>
                <a:gs pos="100000">
                  <a:srgbClr val="474776"/>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'Résultat Budgétaire'!$B$53:$E$53</c:f>
              <c:numCache/>
            </c:numRef>
          </c:cat>
          <c:val>
            <c:numRef>
              <c:f>'Résultat Budgétaire'!$B$54:$E$54</c:f>
              <c:numCache/>
            </c:numRef>
          </c:val>
        </c:ser>
        <c:ser>
          <c:idx val="1"/>
          <c:order val="1"/>
          <c:tx>
            <c:strRef>
              <c:f>'Résultat Budgétaire'!$A$55</c:f>
              <c:strCache>
                <c:ptCount val="1"/>
                <c:pt idx="0">
                  <c:v>Transferts</c:v>
                </c:pt>
              </c:strCache>
            </c:strRef>
          </c:tx>
          <c:spPr>
            <a:gradFill rotWithShape="1">
              <a:gsLst>
                <a:gs pos="0">
                  <a:srgbClr val="FFFF00"/>
                </a:gs>
                <a:gs pos="100000">
                  <a:srgbClr val="BABA00"/>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'Résultat Budgétaire'!$B$53:$E$53</c:f>
              <c:numCache/>
            </c:numRef>
          </c:cat>
          <c:val>
            <c:numRef>
              <c:f>'Résultat Budgétaire'!$B$55:$E$55</c:f>
              <c:numCache/>
            </c:numRef>
          </c:val>
        </c:ser>
        <c:ser>
          <c:idx val="2"/>
          <c:order val="2"/>
          <c:tx>
            <c:strRef>
              <c:f>'Résultat Budgétaire'!$A$56</c:f>
              <c:strCache>
                <c:ptCount val="1"/>
                <c:pt idx="0">
                  <c:v>Dette</c:v>
                </c:pt>
              </c:strCache>
            </c:strRef>
          </c:tx>
          <c:spPr>
            <a:gradFill rotWithShape="1">
              <a:gsLst>
                <a:gs pos="0">
                  <a:srgbClr val="339966"/>
                </a:gs>
                <a:gs pos="100000">
                  <a:srgbClr val="18472F"/>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'Résultat Budgétaire'!$B$53:$E$53</c:f>
              <c:numCache/>
            </c:numRef>
          </c:cat>
          <c:val>
            <c:numRef>
              <c:f>'Résultat Budgétaire'!$B$56:$E$56</c:f>
              <c:numCache/>
            </c:numRef>
          </c:val>
        </c:ser>
        <c:axId val="22051190"/>
        <c:axId val="64242983"/>
      </c:barChart>
      <c:catAx>
        <c:axId val="22051190"/>
        <c:scaling>
          <c:orientation val="minMax"/>
        </c:scaling>
        <c:axPos val="b"/>
        <c:delete val="0"/>
        <c:numFmt formatCode="General" sourceLinked="1"/>
        <c:majorTickMark val="out"/>
        <c:minorTickMark val="none"/>
        <c:tickLblPos val="nextTo"/>
        <c:spPr>
          <a:ln w="3175">
            <a:solidFill>
              <a:srgbClr val="000000"/>
            </a:solidFill>
          </a:ln>
        </c:spPr>
        <c:crossAx val="64242983"/>
        <c:crosses val="autoZero"/>
        <c:auto val="1"/>
        <c:lblOffset val="100"/>
        <c:tickLblSkip val="1"/>
        <c:noMultiLvlLbl val="0"/>
      </c:catAx>
      <c:valAx>
        <c:axId val="64242983"/>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2051190"/>
        <c:crossesAt val="1"/>
        <c:crossBetween val="between"/>
        <c:dispUnits/>
      </c:valAx>
      <c:spPr>
        <a:gradFill rotWithShape="1">
          <a:gsLst>
            <a:gs pos="0">
              <a:srgbClr val="FFCC00"/>
            </a:gs>
            <a:gs pos="100000">
              <a:srgbClr val="FFF5CE"/>
            </a:gs>
          </a:gsLst>
          <a:lin ang="5400000" scaled="1"/>
        </a:gradFill>
        <a:ln w="12700">
          <a:solidFill>
            <a:srgbClr val="808080"/>
          </a:solidFill>
        </a:ln>
      </c:spPr>
    </c:plotArea>
    <c:legend>
      <c:legendPos val="r"/>
      <c:layout>
        <c:manualLayout>
          <c:xMode val="edge"/>
          <c:yMode val="edge"/>
          <c:x val="0.88025"/>
          <c:y val="0.3675"/>
          <c:w val="0.0805"/>
          <c:h val="0.19875"/>
        </c:manualLayout>
      </c:layout>
      <c:overlay val="0"/>
      <c:spPr>
        <a:solidFill>
          <a:srgbClr val="FFFFFF"/>
        </a:solidFill>
        <a:ln w="3175">
          <a:solidFill>
            <a:srgbClr val="000000"/>
          </a:solidFill>
        </a:ln>
      </c:spPr>
      <c:txPr>
        <a:bodyPr vert="horz" rot="0"/>
        <a:lstStyle/>
        <a:p>
          <a:pPr>
            <a:defRPr lang="en-US" cap="none" sz="3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4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7975"/>
          <c:y val="0"/>
        </c:manualLayout>
      </c:layout>
      <c:spPr>
        <a:noFill/>
        <a:ln w="3175">
          <a:noFill/>
        </a:ln>
      </c:spPr>
      <c:txPr>
        <a:bodyPr vert="horz" rot="0"/>
        <a:lstStyle/>
        <a:p>
          <a:pPr>
            <a:defRPr lang="en-US" cap="none" sz="1800" b="1" i="0" u="none" baseline="0">
              <a:solidFill>
                <a:srgbClr val="FFFFFF"/>
              </a:solidFill>
            </a:defRPr>
          </a:pPr>
        </a:p>
      </c:txPr>
    </c:title>
    <c:plotArea>
      <c:layout>
        <c:manualLayout>
          <c:xMode val="edge"/>
          <c:yMode val="edge"/>
          <c:x val="0.0185"/>
          <c:y val="0.16025"/>
          <c:w val="0.963"/>
          <c:h val="0.803"/>
        </c:manualLayout>
      </c:layout>
      <c:barChart>
        <c:barDir val="col"/>
        <c:grouping val="clustered"/>
        <c:varyColors val="0"/>
        <c:ser>
          <c:idx val="0"/>
          <c:order val="0"/>
          <c:tx>
            <c:strRef>
              <c:f>'Résultat Budgétaire'!$A$15</c:f>
              <c:strCache>
                <c:ptCount val="1"/>
                <c:pt idx="0">
                  <c:v>Résultat global:</c:v>
                </c:pt>
              </c:strCache>
            </c:strRef>
          </c:tx>
          <c:spPr>
            <a:solidFill>
              <a:srgbClr val="FF505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'Résultat Budgétaire'!$B$9:$E$9</c:f>
              <c:numCache/>
            </c:numRef>
          </c:cat>
          <c:val>
            <c:numRef>
              <c:f>'Résultat Budgétaire'!$B$15:$E$15</c:f>
              <c:numCache/>
            </c:numRef>
          </c:val>
        </c:ser>
        <c:axId val="41315936"/>
        <c:axId val="36299105"/>
      </c:barChart>
      <c:catAx>
        <c:axId val="41315936"/>
        <c:scaling>
          <c:orientation val="minMax"/>
        </c:scaling>
        <c:axPos val="b"/>
        <c:delete val="0"/>
        <c:numFmt formatCode="General" sourceLinked="1"/>
        <c:majorTickMark val="out"/>
        <c:minorTickMark val="none"/>
        <c:tickLblPos val="nextTo"/>
        <c:spPr>
          <a:ln w="3175">
            <a:solidFill>
              <a:srgbClr val="808080"/>
            </a:solidFill>
          </a:ln>
        </c:spPr>
        <c:crossAx val="36299105"/>
        <c:crosses val="autoZero"/>
        <c:auto val="1"/>
        <c:lblOffset val="100"/>
        <c:tickLblSkip val="1"/>
        <c:noMultiLvlLbl val="0"/>
      </c:catAx>
      <c:valAx>
        <c:axId val="3629910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1315936"/>
        <c:crossesAt val="1"/>
        <c:crossBetween val="between"/>
        <c:dispUnits/>
      </c:valAx>
      <c:spPr>
        <a:solidFill>
          <a:srgbClr val="FFFFFF"/>
        </a:solidFill>
        <a:ln w="3175">
          <a:noFill/>
        </a:ln>
      </c:spPr>
    </c:plotArea>
    <c:plotVisOnly val="1"/>
    <c:dispBlanksAs val="gap"/>
    <c:showDLblsOverMax val="0"/>
  </c:chart>
  <c:spPr>
    <a:solidFill>
      <a:srgbClr val="00B0F0"/>
    </a:solidFill>
    <a:ln w="3175">
      <a:solidFill>
        <a:srgbClr val="99CC00"/>
      </a:solidFill>
    </a:ln>
    <a:effectLst>
      <a:outerShdw dist="35921" dir="2700000" algn="br">
        <a:prstClr val="black"/>
      </a:outerShdw>
    </a:effectLst>
  </c:spPr>
  <c:txPr>
    <a:bodyPr vert="horz" rot="0"/>
    <a:lstStyle/>
    <a:p>
      <a:pPr>
        <a:defRPr lang="en-US" cap="none" sz="1000" b="0" i="0" u="none" baseline="0">
          <a:solidFill>
            <a:srgbClr val="FFFFFF"/>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Ecart budget-compte en dépenses</a:t>
            </a:r>
          </a:p>
        </c:rich>
      </c:tx>
      <c:layout>
        <c:manualLayout>
          <c:xMode val="factor"/>
          <c:yMode val="factor"/>
          <c:x val="-0.0025"/>
          <c:y val="0"/>
        </c:manualLayout>
      </c:layout>
      <c:spPr>
        <a:noFill/>
        <a:ln>
          <a:noFill/>
        </a:ln>
      </c:spPr>
    </c:title>
    <c:plotArea>
      <c:layout>
        <c:manualLayout>
          <c:xMode val="edge"/>
          <c:yMode val="edge"/>
          <c:x val="0.02525"/>
          <c:y val="0.17775"/>
          <c:w val="0.703"/>
          <c:h val="0.781"/>
        </c:manualLayout>
      </c:layout>
      <c:barChart>
        <c:barDir val="col"/>
        <c:grouping val="stacked"/>
        <c:varyColors val="0"/>
        <c:ser>
          <c:idx val="0"/>
          <c:order val="0"/>
          <c:tx>
            <c:strRef>
              <c:f>'Taux de réalisation du budget'!$A$11</c:f>
              <c:strCache>
                <c:ptCount val="1"/>
                <c:pt idx="0">
                  <c:v>Personnel</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'Taux de réalisation du budget'!$B$9:$D$10</c:f>
              <c:multiLvlStrCache/>
            </c:multiLvlStrRef>
          </c:cat>
          <c:val>
            <c:numRef>
              <c:f>'Taux de réalisation du budget'!$B$11:$D$11</c:f>
              <c:numCache/>
            </c:numRef>
          </c:val>
        </c:ser>
        <c:ser>
          <c:idx val="1"/>
          <c:order val="1"/>
          <c:tx>
            <c:strRef>
              <c:f>'Taux de réalisation du budget'!$A$12</c:f>
              <c:strCache>
                <c:ptCount val="1"/>
                <c:pt idx="0">
                  <c:v>Fonctionnement</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'Taux de réalisation du budget'!$B$9:$D$10</c:f>
              <c:multiLvlStrCache/>
            </c:multiLvlStrRef>
          </c:cat>
          <c:val>
            <c:numRef>
              <c:f>'Taux de réalisation du budget'!$B$12:$D$12</c:f>
              <c:numCache/>
            </c:numRef>
          </c:val>
        </c:ser>
        <c:ser>
          <c:idx val="2"/>
          <c:order val="2"/>
          <c:tx>
            <c:strRef>
              <c:f>'Taux de réalisation du budget'!$A$13</c:f>
              <c:strCache>
                <c:ptCount val="1"/>
                <c:pt idx="0">
                  <c:v>Transferts</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'Taux de réalisation du budget'!$B$9:$D$10</c:f>
              <c:multiLvlStrCache/>
            </c:multiLvlStrRef>
          </c:cat>
          <c:val>
            <c:numRef>
              <c:f>'Taux de réalisation du budget'!$B$13:$D$13</c:f>
              <c:numCache/>
            </c:numRef>
          </c:val>
        </c:ser>
        <c:ser>
          <c:idx val="3"/>
          <c:order val="3"/>
          <c:tx>
            <c:strRef>
              <c:f>'Taux de réalisation du budget'!$A$14</c:f>
              <c:strCache>
                <c:ptCount val="1"/>
                <c:pt idx="0">
                  <c:v>Dette</c:v>
                </c:pt>
              </c:strCache>
            </c:strRef>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'Taux de réalisation du budget'!$B$9:$D$10</c:f>
              <c:multiLvlStrCache/>
            </c:multiLvlStrRef>
          </c:cat>
          <c:val>
            <c:numRef>
              <c:f>'Taux de réalisation du budget'!$B$14:$D$14</c:f>
              <c:numCache/>
            </c:numRef>
          </c:val>
        </c:ser>
        <c:overlap val="100"/>
        <c:axId val="58256490"/>
        <c:axId val="54546363"/>
      </c:barChart>
      <c:catAx>
        <c:axId val="58256490"/>
        <c:scaling>
          <c:orientation val="minMax"/>
        </c:scaling>
        <c:axPos val="b"/>
        <c:delete val="0"/>
        <c:numFmt formatCode="General" sourceLinked="1"/>
        <c:majorTickMark val="out"/>
        <c:minorTickMark val="none"/>
        <c:tickLblPos val="nextTo"/>
        <c:spPr>
          <a:ln w="3175">
            <a:solidFill>
              <a:srgbClr val="000000"/>
            </a:solidFill>
          </a:ln>
        </c:spPr>
        <c:crossAx val="54546363"/>
        <c:crosses val="autoZero"/>
        <c:auto val="1"/>
        <c:lblOffset val="100"/>
        <c:tickLblSkip val="1"/>
        <c:noMultiLvlLbl val="0"/>
      </c:catAx>
      <c:valAx>
        <c:axId val="54546363"/>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8256490"/>
        <c:crossesAt val="1"/>
        <c:crossBetween val="between"/>
        <c:dispUnits/>
      </c:valAx>
      <c:spPr>
        <a:gradFill rotWithShape="1">
          <a:gsLst>
            <a:gs pos="0">
              <a:srgbClr val="CED8E2"/>
            </a:gs>
            <a:gs pos="100000">
              <a:srgbClr val="003366"/>
            </a:gs>
          </a:gsLst>
          <a:lin ang="5400000" scaled="1"/>
        </a:gradFill>
        <a:ln w="12700">
          <a:solidFill>
            <a:srgbClr val="808080"/>
          </a:solidFill>
        </a:ln>
      </c:spPr>
    </c:plotArea>
    <c:legend>
      <c:legendPos val="r"/>
      <c:layout>
        <c:manualLayout>
          <c:xMode val="edge"/>
          <c:yMode val="edge"/>
          <c:x val="0.7555"/>
          <c:y val="0.47925"/>
          <c:w val="0.23475"/>
          <c:h val="0.314"/>
        </c:manualLayout>
      </c:layout>
      <c:overlay val="0"/>
      <c:spPr>
        <a:solidFill>
          <a:srgbClr val="FFFFFF"/>
        </a:solidFill>
        <a:ln w="3175">
          <a:solidFill>
            <a:srgbClr val="000000"/>
          </a:solidFill>
        </a:ln>
      </c:spPr>
      <c:txPr>
        <a:bodyPr vert="horz" rot="0"/>
        <a:lstStyle/>
        <a:p>
          <a:pPr>
            <a:defRPr lang="en-US" cap="none" sz="6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Ecart Budget-compte en recettes</a:t>
            </a:r>
          </a:p>
        </c:rich>
      </c:tx>
      <c:layout>
        <c:manualLayout>
          <c:xMode val="factor"/>
          <c:yMode val="factor"/>
          <c:x val="-0.0135"/>
          <c:y val="0"/>
        </c:manualLayout>
      </c:layout>
      <c:spPr>
        <a:noFill/>
        <a:ln>
          <a:noFill/>
        </a:ln>
      </c:spPr>
    </c:title>
    <c:plotArea>
      <c:layout>
        <c:manualLayout>
          <c:xMode val="edge"/>
          <c:yMode val="edge"/>
          <c:x val="0.0225"/>
          <c:y val="0.1695"/>
          <c:w val="0.788"/>
          <c:h val="0.78925"/>
        </c:manualLayout>
      </c:layout>
      <c:barChart>
        <c:barDir val="col"/>
        <c:grouping val="stacked"/>
        <c:varyColors val="0"/>
        <c:ser>
          <c:idx val="0"/>
          <c:order val="0"/>
          <c:tx>
            <c:strRef>
              <c:f>'Taux de réalisation du budget'!$A$21</c:f>
              <c:strCache>
                <c:ptCount val="1"/>
                <c:pt idx="0">
                  <c:v>Prestation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'Taux de réalisation du budget'!$B$19:$D$20</c:f>
              <c:multiLvlStrCache/>
            </c:multiLvlStrRef>
          </c:cat>
          <c:val>
            <c:numRef>
              <c:f>'Taux de réalisation du budget'!$B$21:$D$21</c:f>
              <c:numCache/>
            </c:numRef>
          </c:val>
        </c:ser>
        <c:ser>
          <c:idx val="1"/>
          <c:order val="1"/>
          <c:tx>
            <c:strRef>
              <c:f>'Taux de réalisation du budget'!$A$22</c:f>
              <c:strCache>
                <c:ptCount val="1"/>
                <c:pt idx="0">
                  <c:v>Transferts</c:v>
                </c:pt>
              </c:strCache>
            </c:strRef>
          </c:tx>
          <c:spPr>
            <a:solidFill>
              <a:srgbClr val="FFCC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'Taux de réalisation du budget'!$B$19:$D$20</c:f>
              <c:multiLvlStrCache/>
            </c:multiLvlStrRef>
          </c:cat>
          <c:val>
            <c:numRef>
              <c:f>'Taux de réalisation du budget'!$B$22:$D$22</c:f>
              <c:numCache/>
            </c:numRef>
          </c:val>
        </c:ser>
        <c:ser>
          <c:idx val="2"/>
          <c:order val="2"/>
          <c:tx>
            <c:strRef>
              <c:f>'Taux de réalisation du budget'!$A$23</c:f>
              <c:strCache>
                <c:ptCount val="1"/>
                <c:pt idx="0">
                  <c:v>Dette</c:v>
                </c:pt>
              </c:strCache>
            </c:strRef>
          </c:tx>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'Taux de réalisation du budget'!$B$19:$D$20</c:f>
              <c:multiLvlStrCache/>
            </c:multiLvlStrRef>
          </c:cat>
          <c:val>
            <c:numRef>
              <c:f>'Taux de réalisation du budget'!$B$23:$D$23</c:f>
              <c:numCache/>
            </c:numRef>
          </c:val>
        </c:ser>
        <c:overlap val="100"/>
        <c:axId val="21155220"/>
        <c:axId val="56179253"/>
      </c:barChart>
      <c:catAx>
        <c:axId val="21155220"/>
        <c:scaling>
          <c:orientation val="minMax"/>
        </c:scaling>
        <c:axPos val="b"/>
        <c:delete val="0"/>
        <c:numFmt formatCode="General" sourceLinked="1"/>
        <c:majorTickMark val="out"/>
        <c:minorTickMark val="none"/>
        <c:tickLblPos val="nextTo"/>
        <c:spPr>
          <a:ln w="3175">
            <a:solidFill>
              <a:srgbClr val="000000"/>
            </a:solidFill>
          </a:ln>
        </c:spPr>
        <c:crossAx val="56179253"/>
        <c:crosses val="autoZero"/>
        <c:auto val="1"/>
        <c:lblOffset val="100"/>
        <c:tickLblSkip val="1"/>
        <c:noMultiLvlLbl val="0"/>
      </c:catAx>
      <c:valAx>
        <c:axId val="56179253"/>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1155220"/>
        <c:crossesAt val="1"/>
        <c:crossBetween val="between"/>
        <c:dispUnits/>
      </c:valAx>
      <c:spPr>
        <a:gradFill rotWithShape="1">
          <a:gsLst>
            <a:gs pos="0">
              <a:srgbClr val="EBF5CE"/>
            </a:gs>
            <a:gs pos="100000">
              <a:srgbClr val="99CC00"/>
            </a:gs>
          </a:gsLst>
          <a:lin ang="5400000" scaled="1"/>
        </a:gradFill>
        <a:ln w="12700">
          <a:solidFill>
            <a:srgbClr val="808080"/>
          </a:solidFill>
        </a:ln>
      </c:spPr>
    </c:plotArea>
    <c:legend>
      <c:legendPos val="r"/>
      <c:layout>
        <c:manualLayout>
          <c:xMode val="edge"/>
          <c:yMode val="edge"/>
          <c:x val="0.8355"/>
          <c:y val="0.5165"/>
          <c:w val="0.1555"/>
          <c:h val="0.2355"/>
        </c:manualLayout>
      </c:layout>
      <c:overlay val="0"/>
      <c:spPr>
        <a:solidFill>
          <a:srgbClr val="FFFFFF"/>
        </a:solidFill>
        <a:ln w="3175">
          <a:solidFill>
            <a:srgbClr val="000000"/>
          </a:solidFill>
        </a:ln>
      </c:spPr>
      <c:txPr>
        <a:bodyPr vert="horz" rot="0"/>
        <a:lstStyle/>
        <a:p>
          <a:pPr>
            <a:defRPr lang="en-US" cap="none" sz="6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8525"/>
          <c:y val="0"/>
        </c:manualLayout>
      </c:layout>
      <c:spPr>
        <a:noFill/>
        <a:ln w="3175">
          <a:noFill/>
        </a:ln>
      </c:spPr>
      <c:txPr>
        <a:bodyPr vert="horz" rot="0"/>
        <a:lstStyle/>
        <a:p>
          <a:pPr>
            <a:defRPr lang="en-US" cap="none" sz="1800" b="1" i="0" u="none" baseline="0">
              <a:solidFill>
                <a:srgbClr val="FFFFFF"/>
              </a:solidFill>
            </a:defRPr>
          </a:pPr>
        </a:p>
      </c:txPr>
    </c:title>
    <c:plotArea>
      <c:layout>
        <c:manualLayout>
          <c:xMode val="edge"/>
          <c:yMode val="edge"/>
          <c:x val="0.0175"/>
          <c:y val="0.12775"/>
          <c:w val="0.96525"/>
          <c:h val="0.8445"/>
        </c:manualLayout>
      </c:layout>
      <c:barChart>
        <c:barDir val="col"/>
        <c:grouping val="clustered"/>
        <c:varyColors val="0"/>
        <c:ser>
          <c:idx val="0"/>
          <c:order val="0"/>
          <c:tx>
            <c:strRef>
              <c:f>'Recettes budgétaires ordinaires'!$A$54</c:f>
              <c:strCache>
                <c:ptCount val="1"/>
                <c:pt idx="0">
                  <c:v>TOTAL RECETTES EXERCICE</c:v>
                </c:pt>
              </c:strCache>
            </c:strRef>
          </c:tx>
          <c:spPr>
            <a:solidFill>
              <a:srgbClr val="00B05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'Recettes budgétaires ordinaires'!$B$7:$E$7</c:f>
              <c:numCache/>
            </c:numRef>
          </c:cat>
          <c:val>
            <c:numRef>
              <c:f>'Recettes budgétaires ordinaires'!$B$54:$E$54</c:f>
              <c:numCache/>
            </c:numRef>
          </c:val>
        </c:ser>
        <c:axId val="35851230"/>
        <c:axId val="54225615"/>
      </c:barChart>
      <c:catAx>
        <c:axId val="35851230"/>
        <c:scaling>
          <c:orientation val="minMax"/>
        </c:scaling>
        <c:axPos val="b"/>
        <c:delete val="0"/>
        <c:numFmt formatCode="General" sourceLinked="1"/>
        <c:majorTickMark val="out"/>
        <c:minorTickMark val="none"/>
        <c:tickLblPos val="nextTo"/>
        <c:spPr>
          <a:ln w="3175">
            <a:solidFill>
              <a:srgbClr val="808080"/>
            </a:solidFill>
          </a:ln>
        </c:spPr>
        <c:crossAx val="54225615"/>
        <c:crosses val="autoZero"/>
        <c:auto val="1"/>
        <c:lblOffset val="100"/>
        <c:tickLblSkip val="1"/>
        <c:noMultiLvlLbl val="0"/>
      </c:catAx>
      <c:valAx>
        <c:axId val="5422561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5851230"/>
        <c:crossesAt val="1"/>
        <c:crossBetween val="between"/>
        <c:dispUnits/>
      </c:valAx>
      <c:spPr>
        <a:solidFill>
          <a:srgbClr val="FFFFFF"/>
        </a:solidFill>
        <a:ln w="3175">
          <a:noFill/>
        </a:ln>
      </c:spPr>
    </c:plotArea>
    <c:plotVisOnly val="1"/>
    <c:dispBlanksAs val="gap"/>
    <c:showDLblsOverMax val="0"/>
  </c:chart>
  <c:spPr>
    <a:gradFill rotWithShape="1">
      <a:gsLst>
        <a:gs pos="0">
          <a:srgbClr val="769535"/>
        </a:gs>
        <a:gs pos="80000">
          <a:srgbClr val="9BC348"/>
        </a:gs>
        <a:gs pos="100000">
          <a:srgbClr val="9CC746"/>
        </a:gs>
      </a:gsLst>
      <a:lin ang="5400000" scaled="1"/>
    </a:gradFill>
    <a:ln w="3175">
      <a:solidFill>
        <a:srgbClr val="99CC00"/>
      </a:solidFill>
    </a:ln>
    <a:effectLst>
      <a:outerShdw dist="35921" dir="2700000" algn="br">
        <a:prstClr val="black"/>
      </a:outerShdw>
    </a:effectLst>
  </c:spPr>
  <c:txPr>
    <a:bodyPr vert="horz" rot="0"/>
    <a:lstStyle/>
    <a:p>
      <a:pPr>
        <a:defRPr lang="en-US" cap="none" sz="1000" b="0" i="0" u="none" baseline="0">
          <a:solidFill>
            <a:srgbClr val="FFFFFF"/>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84"/>
          <c:y val="0"/>
        </c:manualLayout>
      </c:layout>
      <c:spPr>
        <a:noFill/>
        <a:ln w="3175">
          <a:noFill/>
        </a:ln>
      </c:spPr>
      <c:txPr>
        <a:bodyPr vert="horz" rot="0"/>
        <a:lstStyle/>
        <a:p>
          <a:pPr>
            <a:defRPr lang="en-US" cap="none" sz="1800" b="1" i="0" u="none" baseline="0">
              <a:solidFill>
                <a:srgbClr val="FFFFFF"/>
              </a:solidFill>
            </a:defRPr>
          </a:pPr>
        </a:p>
      </c:txPr>
    </c:title>
    <c:plotArea>
      <c:layout>
        <c:manualLayout>
          <c:xMode val="edge"/>
          <c:yMode val="edge"/>
          <c:x val="0.01675"/>
          <c:y val="0.12725"/>
          <c:w val="0.9665"/>
          <c:h val="0.845"/>
        </c:manualLayout>
      </c:layout>
      <c:barChart>
        <c:barDir val="col"/>
        <c:grouping val="clustered"/>
        <c:varyColors val="0"/>
        <c:ser>
          <c:idx val="0"/>
          <c:order val="0"/>
          <c:tx>
            <c:strRef>
              <c:f>'Dépenses budgétaires ordinaires'!$A$58</c:f>
              <c:strCache>
                <c:ptCount val="1"/>
                <c:pt idx="0">
                  <c:v>TOTAL DEPENSES EXERCICE</c:v>
                </c:pt>
              </c:strCache>
            </c:strRef>
          </c:tx>
          <c:spPr>
            <a:solidFill>
              <a:srgbClr val="FF505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'Dépenses budgétaires ordinaires'!$B$7:$E$7</c:f>
              <c:numCache/>
            </c:numRef>
          </c:cat>
          <c:val>
            <c:numRef>
              <c:f>'Dépenses budgétaires ordinaires'!$B$58:$E$58</c:f>
              <c:numCache/>
            </c:numRef>
          </c:val>
        </c:ser>
        <c:axId val="18268488"/>
        <c:axId val="30198665"/>
      </c:barChart>
      <c:catAx>
        <c:axId val="18268488"/>
        <c:scaling>
          <c:orientation val="minMax"/>
        </c:scaling>
        <c:axPos val="b"/>
        <c:delete val="0"/>
        <c:numFmt formatCode="General" sourceLinked="1"/>
        <c:majorTickMark val="out"/>
        <c:minorTickMark val="none"/>
        <c:tickLblPos val="nextTo"/>
        <c:spPr>
          <a:ln w="3175">
            <a:solidFill>
              <a:srgbClr val="808080"/>
            </a:solidFill>
          </a:ln>
        </c:spPr>
        <c:crossAx val="30198665"/>
        <c:crosses val="autoZero"/>
        <c:auto val="1"/>
        <c:lblOffset val="100"/>
        <c:tickLblSkip val="1"/>
        <c:noMultiLvlLbl val="0"/>
      </c:catAx>
      <c:valAx>
        <c:axId val="3019866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8268488"/>
        <c:crossesAt val="1"/>
        <c:crossBetween val="between"/>
        <c:dispUnits/>
      </c:valAx>
      <c:spPr>
        <a:solidFill>
          <a:srgbClr val="FFFFFF"/>
        </a:solidFill>
        <a:ln w="3175">
          <a:noFill/>
        </a:ln>
      </c:spPr>
    </c:plotArea>
    <c:plotVisOnly val="1"/>
    <c:dispBlanksAs val="gap"/>
    <c:showDLblsOverMax val="0"/>
  </c:chart>
  <c:spPr>
    <a:gradFill rotWithShape="1">
      <a:gsLst>
        <a:gs pos="0">
          <a:srgbClr val="9B2D2A"/>
        </a:gs>
        <a:gs pos="80000">
          <a:srgbClr val="CB3D3A"/>
        </a:gs>
        <a:gs pos="100000">
          <a:srgbClr val="CE3B37"/>
        </a:gs>
      </a:gsLst>
      <a:lin ang="5400000" scaled="1"/>
    </a:gradFill>
    <a:ln w="3175">
      <a:solidFill>
        <a:srgbClr val="993366"/>
      </a:solidFill>
    </a:ln>
    <a:effectLst>
      <a:outerShdw dist="35921" dir="2700000" algn="br">
        <a:prstClr val="black"/>
      </a:outerShdw>
    </a:effectLst>
  </c:spPr>
  <c:txPr>
    <a:bodyPr vert="horz" rot="0"/>
    <a:lstStyle/>
    <a:p>
      <a:pPr>
        <a:defRPr lang="en-US" cap="none" sz="1000" b="0" i="0" u="none" baseline="0">
          <a:solidFill>
            <a:srgbClr val="FFFFFF"/>
          </a:solidFill>
        </a:defRPr>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14.xml" /><Relationship Id="rId2" Type="http://schemas.openxmlformats.org/officeDocument/2006/relationships/chart" Target="/xl/charts/chart15.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6.xml" /><Relationship Id="rId2" Type="http://schemas.openxmlformats.org/officeDocument/2006/relationships/chart" Target="/xl/charts/chart17.xml" /><Relationship Id="rId3" Type="http://schemas.openxmlformats.org/officeDocument/2006/relationships/chart" Target="/xl/charts/chart18.xml" /><Relationship Id="rId4" Type="http://schemas.openxmlformats.org/officeDocument/2006/relationships/chart" Target="/xl/charts/chart19.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22.xml" /><Relationship Id="rId2" Type="http://schemas.openxmlformats.org/officeDocument/2006/relationships/chart" Target="/xl/charts/chart2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24.xml" /><Relationship Id="rId2" Type="http://schemas.openxmlformats.org/officeDocument/2006/relationships/chart" Target="/xl/charts/chart25.xml" /><Relationship Id="rId3" Type="http://schemas.openxmlformats.org/officeDocument/2006/relationships/chart" Target="/xl/charts/chart26.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27.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28.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29.xml" /><Relationship Id="rId2" Type="http://schemas.openxmlformats.org/officeDocument/2006/relationships/chart" Target="/xl/charts/chart30.xm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 Id="rId3" Type="http://schemas.openxmlformats.org/officeDocument/2006/relationships/chart" Target="/xl/charts/chart12.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2200275</xdr:colOff>
      <xdr:row>5</xdr:row>
      <xdr:rowOff>133350</xdr:rowOff>
    </xdr:from>
    <xdr:to>
      <xdr:col>2</xdr:col>
      <xdr:colOff>0</xdr:colOff>
      <xdr:row>7</xdr:row>
      <xdr:rowOff>19050</xdr:rowOff>
    </xdr:to>
    <xdr:sp macro="[0]!enregistreinternet">
      <xdr:nvSpPr>
        <xdr:cNvPr id="1" name="Text Box 1"/>
        <xdr:cNvSpPr txBox="1">
          <a:spLocks noChangeArrowheads="1"/>
        </xdr:cNvSpPr>
      </xdr:nvSpPr>
      <xdr:spPr>
        <a:xfrm>
          <a:off x="2200275" y="942975"/>
          <a:ext cx="2647950" cy="209550"/>
        </a:xfrm>
        <a:prstGeom prst="rect">
          <a:avLst/>
        </a:prstGeom>
        <a:solidFill>
          <a:srgbClr val="CCCCFF"/>
        </a:solidFill>
        <a:ln w="38100" cmpd="dbl">
          <a:solidFill>
            <a:srgbClr val="000080"/>
          </a:solidFill>
          <a:headEnd type="none"/>
          <a:tailEnd type="none"/>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Génération des pages web</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5</xdr:col>
      <xdr:colOff>0</xdr:colOff>
      <xdr:row>3</xdr:row>
      <xdr:rowOff>0</xdr:rowOff>
    </xdr:to>
    <xdr:graphicFrame>
      <xdr:nvGraphicFramePr>
        <xdr:cNvPr id="1" name="Chart 1"/>
        <xdr:cNvGraphicFramePr/>
      </xdr:nvGraphicFramePr>
      <xdr:xfrm>
        <a:off x="0" y="485775"/>
        <a:ext cx="5429250" cy="0"/>
      </xdr:xfrm>
      <a:graphic>
        <a:graphicData uri="http://schemas.openxmlformats.org/drawingml/2006/chart">
          <c:chart xmlns:c="http://schemas.openxmlformats.org/drawingml/2006/chart" r:id="rId1"/>
        </a:graphicData>
      </a:graphic>
    </xdr:graphicFrame>
    <xdr:clientData/>
  </xdr:twoCellAnchor>
  <xdr:twoCellAnchor>
    <xdr:from>
      <xdr:col>3</xdr:col>
      <xdr:colOff>9525</xdr:colOff>
      <xdr:row>24</xdr:row>
      <xdr:rowOff>0</xdr:rowOff>
    </xdr:from>
    <xdr:to>
      <xdr:col>7</xdr:col>
      <xdr:colOff>638175</xdr:colOff>
      <xdr:row>41</xdr:row>
      <xdr:rowOff>57150</xdr:rowOff>
    </xdr:to>
    <xdr:graphicFrame>
      <xdr:nvGraphicFramePr>
        <xdr:cNvPr id="2" name="Chart 3"/>
        <xdr:cNvGraphicFramePr/>
      </xdr:nvGraphicFramePr>
      <xdr:xfrm>
        <a:off x="3181350" y="3886200"/>
        <a:ext cx="4981575" cy="2809875"/>
      </xdr:xfrm>
      <a:graphic>
        <a:graphicData uri="http://schemas.openxmlformats.org/drawingml/2006/chart">
          <c:chart xmlns:c="http://schemas.openxmlformats.org/drawingml/2006/chart" r:id="rId2"/>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161925</xdr:colOff>
      <xdr:row>35</xdr:row>
      <xdr:rowOff>9525</xdr:rowOff>
    </xdr:from>
    <xdr:to>
      <xdr:col>10</xdr:col>
      <xdr:colOff>762000</xdr:colOff>
      <xdr:row>52</xdr:row>
      <xdr:rowOff>95250</xdr:rowOff>
    </xdr:to>
    <xdr:graphicFrame>
      <xdr:nvGraphicFramePr>
        <xdr:cNvPr id="1" name="Chart 4"/>
        <xdr:cNvGraphicFramePr/>
      </xdr:nvGraphicFramePr>
      <xdr:xfrm>
        <a:off x="6543675" y="6400800"/>
        <a:ext cx="3571875" cy="2838450"/>
      </xdr:xfrm>
      <a:graphic>
        <a:graphicData uri="http://schemas.openxmlformats.org/drawingml/2006/chart">
          <c:chart xmlns:c="http://schemas.openxmlformats.org/drawingml/2006/chart" r:id="rId1"/>
        </a:graphicData>
      </a:graphic>
    </xdr:graphicFrame>
    <xdr:clientData/>
  </xdr:twoCellAnchor>
  <xdr:twoCellAnchor>
    <xdr:from>
      <xdr:col>3</xdr:col>
      <xdr:colOff>438150</xdr:colOff>
      <xdr:row>22</xdr:row>
      <xdr:rowOff>104775</xdr:rowOff>
    </xdr:from>
    <xdr:to>
      <xdr:col>10</xdr:col>
      <xdr:colOff>428625</xdr:colOff>
      <xdr:row>32</xdr:row>
      <xdr:rowOff>104775</xdr:rowOff>
    </xdr:to>
    <xdr:graphicFrame>
      <xdr:nvGraphicFramePr>
        <xdr:cNvPr id="2" name="Chart 6"/>
        <xdr:cNvGraphicFramePr/>
      </xdr:nvGraphicFramePr>
      <xdr:xfrm>
        <a:off x="3305175" y="4248150"/>
        <a:ext cx="6477000" cy="1790700"/>
      </xdr:xfrm>
      <a:graphic>
        <a:graphicData uri="http://schemas.openxmlformats.org/drawingml/2006/chart">
          <c:chart xmlns:c="http://schemas.openxmlformats.org/drawingml/2006/chart" r:id="rId2"/>
        </a:graphicData>
      </a:graphic>
    </xdr:graphicFrame>
    <xdr:clientData/>
  </xdr:twoCellAnchor>
  <xdr:twoCellAnchor>
    <xdr:from>
      <xdr:col>0</xdr:col>
      <xdr:colOff>466725</xdr:colOff>
      <xdr:row>43</xdr:row>
      <xdr:rowOff>9525</xdr:rowOff>
    </xdr:from>
    <xdr:to>
      <xdr:col>7</xdr:col>
      <xdr:colOff>0</xdr:colOff>
      <xdr:row>65</xdr:row>
      <xdr:rowOff>85725</xdr:rowOff>
    </xdr:to>
    <xdr:graphicFrame>
      <xdr:nvGraphicFramePr>
        <xdr:cNvPr id="3" name="Chart 7"/>
        <xdr:cNvGraphicFramePr/>
      </xdr:nvGraphicFramePr>
      <xdr:xfrm>
        <a:off x="466725" y="7696200"/>
        <a:ext cx="5915025" cy="3638550"/>
      </xdr:xfrm>
      <a:graphic>
        <a:graphicData uri="http://schemas.openxmlformats.org/drawingml/2006/chart">
          <c:chart xmlns:c="http://schemas.openxmlformats.org/drawingml/2006/chart" r:id="rId3"/>
        </a:graphicData>
      </a:graphic>
    </xdr:graphicFrame>
    <xdr:clientData/>
  </xdr:twoCellAnchor>
  <xdr:twoCellAnchor>
    <xdr:from>
      <xdr:col>3</xdr:col>
      <xdr:colOff>895350</xdr:colOff>
      <xdr:row>86</xdr:row>
      <xdr:rowOff>133350</xdr:rowOff>
    </xdr:from>
    <xdr:to>
      <xdr:col>10</xdr:col>
      <xdr:colOff>685800</xdr:colOff>
      <xdr:row>98</xdr:row>
      <xdr:rowOff>47625</xdr:rowOff>
    </xdr:to>
    <xdr:graphicFrame>
      <xdr:nvGraphicFramePr>
        <xdr:cNvPr id="4" name="Chart 6"/>
        <xdr:cNvGraphicFramePr/>
      </xdr:nvGraphicFramePr>
      <xdr:xfrm>
        <a:off x="3762375" y="15640050"/>
        <a:ext cx="6276975" cy="2028825"/>
      </xdr:xfrm>
      <a:graphic>
        <a:graphicData uri="http://schemas.openxmlformats.org/drawingml/2006/chart">
          <c:chart xmlns:c="http://schemas.openxmlformats.org/drawingml/2006/chart" r:id="rId4"/>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1743075</xdr:colOff>
      <xdr:row>84</xdr:row>
      <xdr:rowOff>152400</xdr:rowOff>
    </xdr:from>
    <xdr:to>
      <xdr:col>6</xdr:col>
      <xdr:colOff>209550</xdr:colOff>
      <xdr:row>105</xdr:row>
      <xdr:rowOff>114300</xdr:rowOff>
    </xdr:to>
    <xdr:graphicFrame>
      <xdr:nvGraphicFramePr>
        <xdr:cNvPr id="1" name="Chart 1"/>
        <xdr:cNvGraphicFramePr/>
      </xdr:nvGraphicFramePr>
      <xdr:xfrm>
        <a:off x="2105025" y="13754100"/>
        <a:ext cx="5305425" cy="33623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523875</xdr:colOff>
      <xdr:row>23</xdr:row>
      <xdr:rowOff>142875</xdr:rowOff>
    </xdr:from>
    <xdr:to>
      <xdr:col>5</xdr:col>
      <xdr:colOff>9525</xdr:colOff>
      <xdr:row>37</xdr:row>
      <xdr:rowOff>47625</xdr:rowOff>
    </xdr:to>
    <xdr:graphicFrame>
      <xdr:nvGraphicFramePr>
        <xdr:cNvPr id="1" name="Chart 1"/>
        <xdr:cNvGraphicFramePr/>
      </xdr:nvGraphicFramePr>
      <xdr:xfrm>
        <a:off x="523875" y="3867150"/>
        <a:ext cx="5562600" cy="217170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5</xdr:col>
      <xdr:colOff>0</xdr:colOff>
      <xdr:row>5</xdr:row>
      <xdr:rowOff>0</xdr:rowOff>
    </xdr:to>
    <xdr:graphicFrame>
      <xdr:nvGraphicFramePr>
        <xdr:cNvPr id="1" name="Chart 2"/>
        <xdr:cNvGraphicFramePr/>
      </xdr:nvGraphicFramePr>
      <xdr:xfrm>
        <a:off x="0" y="809625"/>
        <a:ext cx="6972300" cy="0"/>
      </xdr:xfrm>
      <a:graphic>
        <a:graphicData uri="http://schemas.openxmlformats.org/drawingml/2006/chart">
          <c:chart xmlns:c="http://schemas.openxmlformats.org/drawingml/2006/chart" r:id="rId1"/>
        </a:graphicData>
      </a:graphic>
    </xdr:graphicFrame>
    <xdr:clientData/>
  </xdr:twoCellAnchor>
  <xdr:twoCellAnchor>
    <xdr:from>
      <xdr:col>0</xdr:col>
      <xdr:colOff>2124075</xdr:colOff>
      <xdr:row>18</xdr:row>
      <xdr:rowOff>152400</xdr:rowOff>
    </xdr:from>
    <xdr:to>
      <xdr:col>4</xdr:col>
      <xdr:colOff>1200150</xdr:colOff>
      <xdr:row>36</xdr:row>
      <xdr:rowOff>142875</xdr:rowOff>
    </xdr:to>
    <xdr:graphicFrame>
      <xdr:nvGraphicFramePr>
        <xdr:cNvPr id="2" name="Chart 3"/>
        <xdr:cNvGraphicFramePr/>
      </xdr:nvGraphicFramePr>
      <xdr:xfrm>
        <a:off x="2124075" y="3067050"/>
        <a:ext cx="4838700" cy="2905125"/>
      </xdr:xfrm>
      <a:graphic>
        <a:graphicData uri="http://schemas.openxmlformats.org/drawingml/2006/chart">
          <c:chart xmlns:c="http://schemas.openxmlformats.org/drawingml/2006/chart" r:id="rId2"/>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5</xdr:col>
      <xdr:colOff>0</xdr:colOff>
      <xdr:row>3</xdr:row>
      <xdr:rowOff>0</xdr:rowOff>
    </xdr:to>
    <xdr:graphicFrame>
      <xdr:nvGraphicFramePr>
        <xdr:cNvPr id="1" name="Chart 1"/>
        <xdr:cNvGraphicFramePr/>
      </xdr:nvGraphicFramePr>
      <xdr:xfrm>
        <a:off x="0" y="485775"/>
        <a:ext cx="6972300" cy="0"/>
      </xdr:xfrm>
      <a:graphic>
        <a:graphicData uri="http://schemas.openxmlformats.org/drawingml/2006/chart">
          <c:chart xmlns:c="http://schemas.openxmlformats.org/drawingml/2006/chart" r:id="rId1"/>
        </a:graphicData>
      </a:graphic>
    </xdr:graphicFrame>
    <xdr:clientData/>
  </xdr:twoCellAnchor>
  <xdr:twoCellAnchor>
    <xdr:from>
      <xdr:col>0</xdr:col>
      <xdr:colOff>76200</xdr:colOff>
      <xdr:row>21</xdr:row>
      <xdr:rowOff>66675</xdr:rowOff>
    </xdr:from>
    <xdr:to>
      <xdr:col>5</xdr:col>
      <xdr:colOff>57150</xdr:colOff>
      <xdr:row>39</xdr:row>
      <xdr:rowOff>85725</xdr:rowOff>
    </xdr:to>
    <xdr:graphicFrame>
      <xdr:nvGraphicFramePr>
        <xdr:cNvPr id="2" name="Chart 2"/>
        <xdr:cNvGraphicFramePr/>
      </xdr:nvGraphicFramePr>
      <xdr:xfrm>
        <a:off x="76200" y="3467100"/>
        <a:ext cx="6953250" cy="2933700"/>
      </xdr:xfrm>
      <a:graphic>
        <a:graphicData uri="http://schemas.openxmlformats.org/drawingml/2006/chart">
          <c:chart xmlns:c="http://schemas.openxmlformats.org/drawingml/2006/chart" r:id="rId2"/>
        </a:graphicData>
      </a:graphic>
    </xdr:graphicFrame>
    <xdr:clientData/>
  </xdr:twoCellAnchor>
  <xdr:twoCellAnchor>
    <xdr:from>
      <xdr:col>0</xdr:col>
      <xdr:colOff>28575</xdr:colOff>
      <xdr:row>43</xdr:row>
      <xdr:rowOff>19050</xdr:rowOff>
    </xdr:from>
    <xdr:to>
      <xdr:col>4</xdr:col>
      <xdr:colOff>152400</xdr:colOff>
      <xdr:row>67</xdr:row>
      <xdr:rowOff>28575</xdr:rowOff>
    </xdr:to>
    <xdr:graphicFrame>
      <xdr:nvGraphicFramePr>
        <xdr:cNvPr id="3" name="Chart 3"/>
        <xdr:cNvGraphicFramePr/>
      </xdr:nvGraphicFramePr>
      <xdr:xfrm>
        <a:off x="28575" y="6981825"/>
        <a:ext cx="5886450" cy="3895725"/>
      </xdr:xfrm>
      <a:graphic>
        <a:graphicData uri="http://schemas.openxmlformats.org/drawingml/2006/chart">
          <c:chart xmlns:c="http://schemas.openxmlformats.org/drawingml/2006/chart" r:id="rId3"/>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5</xdr:col>
      <xdr:colOff>0</xdr:colOff>
      <xdr:row>5</xdr:row>
      <xdr:rowOff>0</xdr:rowOff>
    </xdr:to>
    <xdr:graphicFrame>
      <xdr:nvGraphicFramePr>
        <xdr:cNvPr id="1" name="Chart 1"/>
        <xdr:cNvGraphicFramePr/>
      </xdr:nvGraphicFramePr>
      <xdr:xfrm>
        <a:off x="0" y="809625"/>
        <a:ext cx="6200775" cy="0"/>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5</xdr:col>
      <xdr:colOff>0</xdr:colOff>
      <xdr:row>5</xdr:row>
      <xdr:rowOff>0</xdr:rowOff>
    </xdr:to>
    <xdr:graphicFrame>
      <xdr:nvGraphicFramePr>
        <xdr:cNvPr id="1" name="Chart 1"/>
        <xdr:cNvGraphicFramePr/>
      </xdr:nvGraphicFramePr>
      <xdr:xfrm>
        <a:off x="0" y="809625"/>
        <a:ext cx="7248525" cy="0"/>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0</xdr:rowOff>
    </xdr:from>
    <xdr:to>
      <xdr:col>6</xdr:col>
      <xdr:colOff>0</xdr:colOff>
      <xdr:row>5</xdr:row>
      <xdr:rowOff>0</xdr:rowOff>
    </xdr:to>
    <xdr:graphicFrame>
      <xdr:nvGraphicFramePr>
        <xdr:cNvPr id="1" name="Chart 1"/>
        <xdr:cNvGraphicFramePr/>
      </xdr:nvGraphicFramePr>
      <xdr:xfrm>
        <a:off x="685800" y="809625"/>
        <a:ext cx="7429500" cy="0"/>
      </xdr:xfrm>
      <a:graphic>
        <a:graphicData uri="http://schemas.openxmlformats.org/drawingml/2006/chart">
          <c:chart xmlns:c="http://schemas.openxmlformats.org/drawingml/2006/chart" r:id="rId1"/>
        </a:graphicData>
      </a:graphic>
    </xdr:graphicFrame>
    <xdr:clientData/>
  </xdr:twoCellAnchor>
  <xdr:twoCellAnchor>
    <xdr:from>
      <xdr:col>1</xdr:col>
      <xdr:colOff>2200275</xdr:colOff>
      <xdr:row>19</xdr:row>
      <xdr:rowOff>9525</xdr:rowOff>
    </xdr:from>
    <xdr:to>
      <xdr:col>6</xdr:col>
      <xdr:colOff>9525</xdr:colOff>
      <xdr:row>34</xdr:row>
      <xdr:rowOff>66675</xdr:rowOff>
    </xdr:to>
    <xdr:graphicFrame>
      <xdr:nvGraphicFramePr>
        <xdr:cNvPr id="2" name="Chart 2"/>
        <xdr:cNvGraphicFramePr/>
      </xdr:nvGraphicFramePr>
      <xdr:xfrm>
        <a:off x="2886075" y="3086100"/>
        <a:ext cx="5238750" cy="2486025"/>
      </xdr:xfrm>
      <a:graphic>
        <a:graphicData uri="http://schemas.openxmlformats.org/drawingml/2006/chart">
          <c:chart xmlns:c="http://schemas.openxmlformats.org/drawingml/2006/chart" r:id="rId2"/>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xdr:row>
      <xdr:rowOff>9525</xdr:rowOff>
    </xdr:from>
    <xdr:to>
      <xdr:col>7</xdr:col>
      <xdr:colOff>657225</xdr:colOff>
      <xdr:row>35</xdr:row>
      <xdr:rowOff>114300</xdr:rowOff>
    </xdr:to>
    <xdr:sp>
      <xdr:nvSpPr>
        <xdr:cNvPr id="1" name="Text Box 1"/>
        <xdr:cNvSpPr txBox="1">
          <a:spLocks noChangeArrowheads="1"/>
        </xdr:cNvSpPr>
      </xdr:nvSpPr>
      <xdr:spPr>
        <a:xfrm>
          <a:off x="28575" y="657225"/>
          <a:ext cx="8067675" cy="51244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Tahoma"/>
              <a:ea typeface="Tahoma"/>
              <a:cs typeface="Tahoma"/>
            </a:rPr>
            <a:t>Principales évolutions en recettes</a:t>
          </a:r>
          <a:r>
            <a:rPr lang="en-US" cap="none" sz="1000" b="0" i="0" u="none" baseline="0">
              <a:solidFill>
                <a:srgbClr val="000000"/>
              </a:solidFill>
              <a:latin typeface="Tahoma"/>
              <a:ea typeface="Tahoma"/>
              <a:cs typeface="Tahoma"/>
            </a:rPr>
            <a:t> :
</a:t>
          </a:r>
          <a:r>
            <a:rPr lang="en-US" cap="none" sz="1000" b="0" i="0" u="none" baseline="0">
              <a:solidFill>
                <a:srgbClr val="000000"/>
              </a:solidFill>
              <a:latin typeface="Tahoma"/>
              <a:ea typeface="Tahoma"/>
              <a:cs typeface="Tahoma"/>
            </a:rPr>
            <a:t>
</a:t>
          </a:r>
          <a:r>
            <a:rPr lang="en-US" cap="none" sz="1000" b="0" i="0" u="none" baseline="0">
              <a:solidFill>
                <a:srgbClr val="000000"/>
              </a:solidFill>
              <a:latin typeface="Tahoma"/>
              <a:ea typeface="Tahoma"/>
              <a:cs typeface="Tahoma"/>
            </a:rPr>
            <a:t>
</a:t>
          </a:r>
          <a:r>
            <a:rPr lang="en-US" cap="none" sz="1000" b="0" i="0" u="none" baseline="0">
              <a:solidFill>
                <a:srgbClr val="000000"/>
              </a:solidFill>
              <a:latin typeface="Tahoma"/>
              <a:ea typeface="Tahoma"/>
              <a:cs typeface="Tahoma"/>
            </a:rPr>
            <a:t>
</a:t>
          </a:r>
          <a:r>
            <a:rPr lang="en-US" cap="none" sz="1000" b="0" i="0" u="none" baseline="0">
              <a:solidFill>
                <a:srgbClr val="000000"/>
              </a:solidFill>
              <a:latin typeface="Tahoma"/>
              <a:ea typeface="Tahoma"/>
              <a:cs typeface="Tahoma"/>
            </a:rPr>
            <a:t>
</a:t>
          </a:r>
          <a:r>
            <a:rPr lang="en-US" cap="none" sz="1000" b="1" i="0" u="none" baseline="0">
              <a:solidFill>
                <a:srgbClr val="000000"/>
              </a:solidFill>
              <a:latin typeface="Tahoma"/>
              <a:ea typeface="Tahoma"/>
              <a:cs typeface="Tahoma"/>
            </a:rPr>
            <a:t>Principales évolutions en dépenses</a:t>
          </a:r>
          <a:r>
            <a:rPr lang="en-US" cap="none" sz="1000" b="0" i="0" u="none" baseline="0">
              <a:solidFill>
                <a:srgbClr val="000000"/>
              </a:solidFill>
              <a:latin typeface="Tahoma"/>
              <a:ea typeface="Tahoma"/>
              <a:cs typeface="Tahoma"/>
            </a:rPr>
            <a:t> :
</a:t>
          </a:r>
          <a:r>
            <a:rPr lang="en-US" cap="none" sz="1000" b="0" i="0" u="none" baseline="0">
              <a:solidFill>
                <a:srgbClr val="000000"/>
              </a:solidFill>
              <a:latin typeface="Tahoma"/>
              <a:ea typeface="Tahoma"/>
              <a:cs typeface="Tahoma"/>
            </a:rPr>
            <a:t>
</a:t>
          </a:r>
          <a:r>
            <a:rPr lang="en-US" cap="none" sz="1000" b="0" i="0" u="none" baseline="0">
              <a:solidFill>
                <a:srgbClr val="000000"/>
              </a:solidFill>
              <a:latin typeface="Tahoma"/>
              <a:ea typeface="Tahoma"/>
              <a:cs typeface="Tahoma"/>
            </a:rPr>
            <a:t>
</a:t>
          </a:r>
          <a:r>
            <a:rPr lang="en-US" cap="none" sz="1000" b="0" i="0" u="none" baseline="0">
              <a:solidFill>
                <a:srgbClr val="000000"/>
              </a:solidFill>
              <a:latin typeface="Tahoma"/>
              <a:ea typeface="Tahoma"/>
              <a:cs typeface="Tahoma"/>
            </a:rPr>
            <a:t>
</a:t>
          </a:r>
          <a:r>
            <a:rPr lang="en-US" cap="none" sz="1000" b="0" i="0" u="none" baseline="0">
              <a:solidFill>
                <a:srgbClr val="000000"/>
              </a:solidFill>
              <a:latin typeface="Tahoma"/>
              <a:ea typeface="Tahoma"/>
              <a:cs typeface="Tahoma"/>
            </a:rPr>
            <a:t>
</a:t>
          </a:r>
          <a:r>
            <a:rPr lang="en-US" cap="none" sz="1000" b="1" i="0" u="none" baseline="0">
              <a:solidFill>
                <a:srgbClr val="000000"/>
              </a:solidFill>
              <a:latin typeface="Tahoma"/>
              <a:ea typeface="Tahoma"/>
              <a:cs typeface="Tahoma"/>
            </a:rPr>
            <a:t>Situation des créances à recouvrer</a:t>
          </a:r>
          <a:r>
            <a:rPr lang="en-US" cap="none" sz="1000" b="0" i="0" u="none" baseline="0">
              <a:solidFill>
                <a:srgbClr val="000000"/>
              </a:solidFill>
              <a:latin typeface="Tahoma"/>
              <a:ea typeface="Tahoma"/>
              <a:cs typeface="Tahoma"/>
            </a:rPr>
            <a:t> :
</a:t>
          </a:r>
          <a:r>
            <a:rPr lang="en-US" cap="none" sz="1000" b="0" i="0" u="none" baseline="0">
              <a:solidFill>
                <a:srgbClr val="000000"/>
              </a:solidFill>
              <a:latin typeface="Tahoma"/>
              <a:ea typeface="Tahoma"/>
              <a:cs typeface="Tahoma"/>
            </a:rPr>
            <a:t>
</a:t>
          </a:r>
          <a:r>
            <a:rPr lang="en-US" cap="none" sz="1000" b="0" i="0" u="none" baseline="0">
              <a:solidFill>
                <a:srgbClr val="000000"/>
              </a:solidFill>
              <a:latin typeface="Tahoma"/>
              <a:ea typeface="Tahoma"/>
              <a:cs typeface="Tahoma"/>
            </a:rPr>
            <a:t>
</a:t>
          </a:r>
          <a:r>
            <a:rPr lang="en-US" cap="none" sz="1000" b="0" i="0" u="none" baseline="0">
              <a:solidFill>
                <a:srgbClr val="000000"/>
              </a:solidFill>
              <a:latin typeface="Tahoma"/>
              <a:ea typeface="Tahoma"/>
              <a:cs typeface="Tahoma"/>
            </a:rPr>
            <a:t>
</a:t>
          </a:r>
          <a:r>
            <a:rPr lang="en-US" cap="none" sz="1000" b="0" i="0" u="none" baseline="0">
              <a:solidFill>
                <a:srgbClr val="000000"/>
              </a:solidFill>
              <a:latin typeface="Tahoma"/>
              <a:ea typeface="Tahoma"/>
              <a:cs typeface="Tahoma"/>
            </a:rPr>
            <a:t>
</a:t>
          </a:r>
          <a:r>
            <a:rPr lang="en-US" cap="none" sz="1000" b="1" i="0" u="none" baseline="0">
              <a:solidFill>
                <a:srgbClr val="000000"/>
              </a:solidFill>
              <a:latin typeface="Tahoma"/>
              <a:ea typeface="Tahoma"/>
              <a:cs typeface="Tahoma"/>
            </a:rPr>
            <a:t>Evolution de la dette</a:t>
          </a:r>
          <a:r>
            <a:rPr lang="en-US" cap="none" sz="1000" b="0" i="0" u="none" baseline="0">
              <a:solidFill>
                <a:srgbClr val="000000"/>
              </a:solidFill>
              <a:latin typeface="Tahoma"/>
              <a:ea typeface="Tahoma"/>
              <a:cs typeface="Tahoma"/>
            </a:rPr>
            <a:t> :
</a:t>
          </a:r>
          <a:r>
            <a:rPr lang="en-US" cap="none" sz="1000" b="0" i="0" u="none" baseline="0">
              <a:solidFill>
                <a:srgbClr val="000000"/>
              </a:solidFill>
              <a:latin typeface="Tahoma"/>
              <a:ea typeface="Tahoma"/>
              <a:cs typeface="Tahoma"/>
            </a:rPr>
            <a:t>
</a:t>
          </a:r>
          <a:r>
            <a:rPr lang="en-US" cap="none" sz="1000" b="0" i="0" u="none" baseline="0">
              <a:solidFill>
                <a:srgbClr val="000000"/>
              </a:solidFill>
              <a:latin typeface="Tahoma"/>
              <a:ea typeface="Tahoma"/>
              <a:cs typeface="Tahoma"/>
            </a:rPr>
            <a:t>
</a:t>
          </a:r>
          <a:r>
            <a:rPr lang="en-US" cap="none" sz="1000" b="0" i="0" u="none" baseline="0">
              <a:solidFill>
                <a:srgbClr val="000000"/>
              </a:solidFill>
              <a:latin typeface="Tahoma"/>
              <a:ea typeface="Tahoma"/>
              <a:cs typeface="Tahoma"/>
            </a:rPr>
            <a:t>
</a:t>
          </a:r>
          <a:r>
            <a:rPr lang="en-US" cap="none" sz="1000" b="0" i="0" u="none" baseline="0">
              <a:solidFill>
                <a:srgbClr val="000000"/>
              </a:solidFill>
              <a:latin typeface="Tahoma"/>
              <a:ea typeface="Tahoma"/>
              <a:cs typeface="Tahoma"/>
            </a:rPr>
            <a:t>
</a:t>
          </a:r>
          <a:r>
            <a:rPr lang="en-US" cap="none" sz="1000" b="1" i="0" u="none" baseline="0">
              <a:solidFill>
                <a:srgbClr val="000000"/>
              </a:solidFill>
              <a:latin typeface="Tahoma"/>
              <a:ea typeface="Tahoma"/>
              <a:cs typeface="Tahoma"/>
            </a:rPr>
            <a:t>Situation de la trésorerie</a:t>
          </a:r>
          <a:r>
            <a:rPr lang="en-US" cap="none" sz="1000" b="0" i="0" u="none" baseline="0">
              <a:solidFill>
                <a:srgbClr val="000000"/>
              </a:solidFill>
              <a:latin typeface="Tahoma"/>
              <a:ea typeface="Tahoma"/>
              <a:cs typeface="Tahoma"/>
            </a:rPr>
            <a:t> :
</a:t>
          </a:r>
          <a:r>
            <a:rPr lang="en-US" cap="none" sz="1000" b="0" i="0" u="none" baseline="0">
              <a:solidFill>
                <a:srgbClr val="000000"/>
              </a:solidFill>
              <a:latin typeface="Tahoma"/>
              <a:ea typeface="Tahoma"/>
              <a:cs typeface="Tahoma"/>
            </a:rPr>
            <a:t>
</a:t>
          </a:r>
          <a:r>
            <a:rPr lang="en-US" cap="none" sz="1000" b="0" i="0" u="none" baseline="0">
              <a:solidFill>
                <a:srgbClr val="000000"/>
              </a:solidFill>
              <a:latin typeface="Tahoma"/>
              <a:ea typeface="Tahoma"/>
              <a:cs typeface="Tahoma"/>
            </a:rPr>
            <a:t>
</a:t>
          </a:r>
          <a:r>
            <a:rPr lang="en-US" cap="none" sz="1000" b="0" i="0" u="none" baseline="0">
              <a:solidFill>
                <a:srgbClr val="000000"/>
              </a:solidFill>
              <a:latin typeface="Tahoma"/>
              <a:ea typeface="Tahoma"/>
              <a:cs typeface="Tahoma"/>
            </a:rPr>
            <a:t>
</a:t>
          </a:r>
          <a:r>
            <a:rPr lang="en-US" cap="none" sz="1000" b="0" i="0" u="none" baseline="0">
              <a:solidFill>
                <a:srgbClr val="000000"/>
              </a:solidFill>
              <a:latin typeface="Tahoma"/>
              <a:ea typeface="Tahoma"/>
              <a:cs typeface="Tahoma"/>
            </a:rPr>
            <a:t>
</a:t>
          </a:r>
          <a:r>
            <a:rPr lang="en-US" cap="none" sz="1000" b="1" i="0" u="none" baseline="0">
              <a:solidFill>
                <a:srgbClr val="000000"/>
              </a:solidFill>
              <a:latin typeface="Tahoma"/>
              <a:ea typeface="Tahoma"/>
              <a:cs typeface="Tahoma"/>
            </a:rPr>
            <a:t>Remarques particulières</a:t>
          </a:r>
          <a:r>
            <a:rPr lang="en-US" cap="none" sz="1000" b="0" i="0" u="none" baseline="0">
              <a:solidFill>
                <a:srgbClr val="000000"/>
              </a:solidFill>
              <a:latin typeface="Tahoma"/>
              <a:ea typeface="Tahoma"/>
              <a:cs typeface="Tahoma"/>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152400</xdr:rowOff>
    </xdr:from>
    <xdr:to>
      <xdr:col>4</xdr:col>
      <xdr:colOff>752475</xdr:colOff>
      <xdr:row>3</xdr:row>
      <xdr:rowOff>1933575</xdr:rowOff>
    </xdr:to>
    <xdr:sp>
      <xdr:nvSpPr>
        <xdr:cNvPr id="1" name="Text Box 3"/>
        <xdr:cNvSpPr txBox="1">
          <a:spLocks noChangeArrowheads="1"/>
        </xdr:cNvSpPr>
      </xdr:nvSpPr>
      <xdr:spPr>
        <a:xfrm>
          <a:off x="19050" y="638175"/>
          <a:ext cx="8020050" cy="1771650"/>
        </a:xfrm>
        <a:prstGeom prst="rect">
          <a:avLst/>
        </a:prstGeom>
        <a:solidFill>
          <a:srgbClr val="FFFFFF"/>
        </a:solidFill>
        <a:ln w="38100" cmpd="dbl">
          <a:solidFill>
            <a:srgbClr val="000000"/>
          </a:solidFill>
          <a:headEnd type="none"/>
          <a:tailEnd type="none"/>
        </a:ln>
      </xdr:spPr>
      <xdr:txBody>
        <a:bodyPr vertOverflow="clip" wrap="square" lIns="45720" tIns="32004" rIns="45720" bIns="0"/>
        <a:p>
          <a:pPr algn="ctr">
            <a:defRPr/>
          </a:pPr>
          <a:r>
            <a:rPr lang="en-US" cap="none" sz="1800" b="0" i="0" u="none" baseline="0">
              <a:solidFill>
                <a:srgbClr val="FFFFFF"/>
              </a:solidFill>
              <a:latin typeface="Tahoma"/>
              <a:ea typeface="Tahoma"/>
              <a:cs typeface="Tahoma"/>
            </a:rPr>
            <a:t>
</a:t>
          </a:r>
          <a:r>
            <a:rPr lang="en-US" cap="none" sz="1800" b="1" i="0" u="none" baseline="0">
              <a:solidFill>
                <a:srgbClr val="FF0000"/>
              </a:solidFill>
              <a:latin typeface="Arial"/>
              <a:ea typeface="Arial"/>
              <a:cs typeface="Arial"/>
            </a:rPr>
            <a:t>S Y N T H E S E    A N A L Y T I Q U E</a:t>
          </a:r>
          <a:r>
            <a:rPr lang="en-US" cap="none" sz="1800" b="0" i="0" u="none" baseline="0">
              <a:solidFill>
                <a:srgbClr val="FF0000"/>
              </a:solidFill>
              <a:latin typeface="Tahoma"/>
              <a:ea typeface="Tahoma"/>
              <a:cs typeface="Tahoma"/>
            </a:rPr>
            <a:t>
</a:t>
          </a:r>
          <a:r>
            <a:rPr lang="en-US" cap="none" sz="1800" b="0" i="0" u="none" baseline="0">
              <a:solidFill>
                <a:srgbClr val="FF0000"/>
              </a:solidFill>
              <a:latin typeface="Tahoma"/>
              <a:ea typeface="Tahoma"/>
              <a:cs typeface="Tahoma"/>
            </a:rPr>
            <a:t>
</a:t>
          </a:r>
          <a:r>
            <a:rPr lang="en-US" cap="none" sz="1200" b="0" i="0" u="none" baseline="0">
              <a:solidFill>
                <a:srgbClr val="FF0000"/>
              </a:solidFill>
              <a:latin typeface="Tahoma"/>
              <a:ea typeface="Tahoma"/>
              <a:cs typeface="Tahoma"/>
            </a:rPr>
            <a:t>Module informatisé de présentation des comptes</a:t>
          </a:r>
        </a:p>
      </xdr:txBody>
    </xdr:sp>
    <xdr:clientData/>
  </xdr:twoCellAnchor>
  <xdr:twoCellAnchor>
    <xdr:from>
      <xdr:col>0</xdr:col>
      <xdr:colOff>0</xdr:colOff>
      <xdr:row>11</xdr:row>
      <xdr:rowOff>0</xdr:rowOff>
    </xdr:from>
    <xdr:to>
      <xdr:col>5</xdr:col>
      <xdr:colOff>0</xdr:colOff>
      <xdr:row>12</xdr:row>
      <xdr:rowOff>0</xdr:rowOff>
    </xdr:to>
    <xdr:sp>
      <xdr:nvSpPr>
        <xdr:cNvPr id="2" name="Rectangle 53"/>
        <xdr:cNvSpPr>
          <a:spLocks/>
        </xdr:cNvSpPr>
      </xdr:nvSpPr>
      <xdr:spPr>
        <a:xfrm>
          <a:off x="0" y="3724275"/>
          <a:ext cx="8048625"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11</xdr:row>
      <xdr:rowOff>0</xdr:rowOff>
    </xdr:from>
    <xdr:to>
      <xdr:col>5</xdr:col>
      <xdr:colOff>0</xdr:colOff>
      <xdr:row>12</xdr:row>
      <xdr:rowOff>0</xdr:rowOff>
    </xdr:to>
    <xdr:sp>
      <xdr:nvSpPr>
        <xdr:cNvPr id="3" name="Rectangle 71"/>
        <xdr:cNvSpPr>
          <a:spLocks/>
        </xdr:cNvSpPr>
      </xdr:nvSpPr>
      <xdr:spPr>
        <a:xfrm>
          <a:off x="0" y="3724275"/>
          <a:ext cx="8048625"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1333500</xdr:colOff>
      <xdr:row>3</xdr:row>
      <xdr:rowOff>1266825</xdr:rowOff>
    </xdr:from>
    <xdr:to>
      <xdr:col>1</xdr:col>
      <xdr:colOff>2409825</xdr:colOff>
      <xdr:row>3</xdr:row>
      <xdr:rowOff>1828800</xdr:rowOff>
    </xdr:to>
    <xdr:pic>
      <xdr:nvPicPr>
        <xdr:cNvPr id="4" name="Image 5" descr="nouveau_logo_ecomptes_sf_loc_petit_web.jpg"/>
        <xdr:cNvPicPr preferRelativeResize="1">
          <a:picLocks noChangeAspect="1"/>
        </xdr:cNvPicPr>
      </xdr:nvPicPr>
      <xdr:blipFill>
        <a:blip r:embed="rId1"/>
        <a:stretch>
          <a:fillRect/>
        </a:stretch>
      </xdr:blipFill>
      <xdr:spPr>
        <a:xfrm>
          <a:off x="3476625" y="1752600"/>
          <a:ext cx="1076325" cy="5619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1857375</xdr:colOff>
      <xdr:row>39</xdr:row>
      <xdr:rowOff>133350</xdr:rowOff>
    </xdr:from>
    <xdr:to>
      <xdr:col>7</xdr:col>
      <xdr:colOff>219075</xdr:colOff>
      <xdr:row>53</xdr:row>
      <xdr:rowOff>142875</xdr:rowOff>
    </xdr:to>
    <xdr:graphicFrame>
      <xdr:nvGraphicFramePr>
        <xdr:cNvPr id="1" name="Chart 12"/>
        <xdr:cNvGraphicFramePr/>
      </xdr:nvGraphicFramePr>
      <xdr:xfrm>
        <a:off x="1857375" y="6448425"/>
        <a:ext cx="4581525" cy="22764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17</xdr:row>
      <xdr:rowOff>9525</xdr:rowOff>
    </xdr:from>
    <xdr:to>
      <xdr:col>4</xdr:col>
      <xdr:colOff>771525</xdr:colOff>
      <xdr:row>33</xdr:row>
      <xdr:rowOff>95250</xdr:rowOff>
    </xdr:to>
    <xdr:graphicFrame>
      <xdr:nvGraphicFramePr>
        <xdr:cNvPr id="1" name="Chart 2"/>
        <xdr:cNvGraphicFramePr/>
      </xdr:nvGraphicFramePr>
      <xdr:xfrm>
        <a:off x="295275" y="2762250"/>
        <a:ext cx="5229225" cy="2676525"/>
      </xdr:xfrm>
      <a:graphic>
        <a:graphicData uri="http://schemas.openxmlformats.org/drawingml/2006/chart">
          <c:chart xmlns:c="http://schemas.openxmlformats.org/drawingml/2006/chart" r:id="rId1"/>
        </a:graphicData>
      </a:graphic>
    </xdr:graphicFrame>
    <xdr:clientData/>
  </xdr:twoCellAnchor>
  <xdr:twoCellAnchor>
    <xdr:from>
      <xdr:col>5</xdr:col>
      <xdr:colOff>28575</xdr:colOff>
      <xdr:row>39</xdr:row>
      <xdr:rowOff>0</xdr:rowOff>
    </xdr:from>
    <xdr:to>
      <xdr:col>11</xdr:col>
      <xdr:colOff>628650</xdr:colOff>
      <xdr:row>50</xdr:row>
      <xdr:rowOff>9525</xdr:rowOff>
    </xdr:to>
    <xdr:graphicFrame>
      <xdr:nvGraphicFramePr>
        <xdr:cNvPr id="2" name="Chart 22"/>
        <xdr:cNvGraphicFramePr/>
      </xdr:nvGraphicFramePr>
      <xdr:xfrm>
        <a:off x="5762625" y="6324600"/>
        <a:ext cx="5172075" cy="1838325"/>
      </xdr:xfrm>
      <a:graphic>
        <a:graphicData uri="http://schemas.openxmlformats.org/drawingml/2006/chart">
          <c:chart xmlns:c="http://schemas.openxmlformats.org/drawingml/2006/chart" r:id="rId2"/>
        </a:graphicData>
      </a:graphic>
    </xdr:graphicFrame>
    <xdr:clientData/>
  </xdr:twoCellAnchor>
  <xdr:twoCellAnchor>
    <xdr:from>
      <xdr:col>5</xdr:col>
      <xdr:colOff>28575</xdr:colOff>
      <xdr:row>51</xdr:row>
      <xdr:rowOff>0</xdr:rowOff>
    </xdr:from>
    <xdr:to>
      <xdr:col>11</xdr:col>
      <xdr:colOff>628650</xdr:colOff>
      <xdr:row>61</xdr:row>
      <xdr:rowOff>0</xdr:rowOff>
    </xdr:to>
    <xdr:graphicFrame>
      <xdr:nvGraphicFramePr>
        <xdr:cNvPr id="3" name="Chart 23"/>
        <xdr:cNvGraphicFramePr/>
      </xdr:nvGraphicFramePr>
      <xdr:xfrm>
        <a:off x="5762625" y="8324850"/>
        <a:ext cx="5172075" cy="1666875"/>
      </xdr:xfrm>
      <a:graphic>
        <a:graphicData uri="http://schemas.openxmlformats.org/drawingml/2006/chart">
          <c:chart xmlns:c="http://schemas.openxmlformats.org/drawingml/2006/chart" r:id="rId3"/>
        </a:graphicData>
      </a:graphic>
    </xdr:graphicFrame>
    <xdr:clientData/>
  </xdr:twoCellAnchor>
  <xdr:twoCellAnchor>
    <xdr:from>
      <xdr:col>5</xdr:col>
      <xdr:colOff>0</xdr:colOff>
      <xdr:row>17</xdr:row>
      <xdr:rowOff>0</xdr:rowOff>
    </xdr:from>
    <xdr:to>
      <xdr:col>11</xdr:col>
      <xdr:colOff>647700</xdr:colOff>
      <xdr:row>33</xdr:row>
      <xdr:rowOff>95250</xdr:rowOff>
    </xdr:to>
    <xdr:graphicFrame>
      <xdr:nvGraphicFramePr>
        <xdr:cNvPr id="4" name="Chart 72"/>
        <xdr:cNvGraphicFramePr/>
      </xdr:nvGraphicFramePr>
      <xdr:xfrm>
        <a:off x="5734050" y="2752725"/>
        <a:ext cx="5219700" cy="2686050"/>
      </xdr:xfrm>
      <a:graphic>
        <a:graphicData uri="http://schemas.openxmlformats.org/drawingml/2006/chart">
          <c:chart xmlns:c="http://schemas.openxmlformats.org/drawingml/2006/chart" r:id="rId4"/>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24</xdr:row>
      <xdr:rowOff>47625</xdr:rowOff>
    </xdr:from>
    <xdr:to>
      <xdr:col>3</xdr:col>
      <xdr:colOff>304800</xdr:colOff>
      <xdr:row>39</xdr:row>
      <xdr:rowOff>9525</xdr:rowOff>
    </xdr:to>
    <xdr:graphicFrame>
      <xdr:nvGraphicFramePr>
        <xdr:cNvPr id="1" name="Chart 6"/>
        <xdr:cNvGraphicFramePr/>
      </xdr:nvGraphicFramePr>
      <xdr:xfrm>
        <a:off x="9525" y="3933825"/>
        <a:ext cx="4019550" cy="2390775"/>
      </xdr:xfrm>
      <a:graphic>
        <a:graphicData uri="http://schemas.openxmlformats.org/drawingml/2006/chart">
          <c:chart xmlns:c="http://schemas.openxmlformats.org/drawingml/2006/chart" r:id="rId1"/>
        </a:graphicData>
      </a:graphic>
    </xdr:graphicFrame>
    <xdr:clientData/>
  </xdr:twoCellAnchor>
  <xdr:twoCellAnchor>
    <xdr:from>
      <xdr:col>3</xdr:col>
      <xdr:colOff>352425</xdr:colOff>
      <xdr:row>24</xdr:row>
      <xdr:rowOff>57150</xdr:rowOff>
    </xdr:from>
    <xdr:to>
      <xdr:col>8</xdr:col>
      <xdr:colOff>600075</xdr:colOff>
      <xdr:row>39</xdr:row>
      <xdr:rowOff>19050</xdr:rowOff>
    </xdr:to>
    <xdr:graphicFrame>
      <xdr:nvGraphicFramePr>
        <xdr:cNvPr id="2" name="Chart 7"/>
        <xdr:cNvGraphicFramePr/>
      </xdr:nvGraphicFramePr>
      <xdr:xfrm>
        <a:off x="4076700" y="3943350"/>
        <a:ext cx="4314825" cy="2390775"/>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66675</xdr:colOff>
      <xdr:row>33</xdr:row>
      <xdr:rowOff>123825</xdr:rowOff>
    </xdr:from>
    <xdr:to>
      <xdr:col>11</xdr:col>
      <xdr:colOff>485775</xdr:colOff>
      <xdr:row>55</xdr:row>
      <xdr:rowOff>0</xdr:rowOff>
    </xdr:to>
    <xdr:graphicFrame>
      <xdr:nvGraphicFramePr>
        <xdr:cNvPr id="1" name="Chart 3"/>
        <xdr:cNvGraphicFramePr/>
      </xdr:nvGraphicFramePr>
      <xdr:xfrm>
        <a:off x="7353300" y="5495925"/>
        <a:ext cx="5562600" cy="351472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35</xdr:row>
      <xdr:rowOff>38100</xdr:rowOff>
    </xdr:from>
    <xdr:to>
      <xdr:col>11</xdr:col>
      <xdr:colOff>466725</xdr:colOff>
      <xdr:row>57</xdr:row>
      <xdr:rowOff>0</xdr:rowOff>
    </xdr:to>
    <xdr:graphicFrame>
      <xdr:nvGraphicFramePr>
        <xdr:cNvPr id="1" name="Chart 1"/>
        <xdr:cNvGraphicFramePr/>
      </xdr:nvGraphicFramePr>
      <xdr:xfrm>
        <a:off x="6772275" y="5734050"/>
        <a:ext cx="5762625" cy="35242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104775</xdr:colOff>
      <xdr:row>16</xdr:row>
      <xdr:rowOff>9525</xdr:rowOff>
    </xdr:from>
    <xdr:to>
      <xdr:col>11</xdr:col>
      <xdr:colOff>838200</xdr:colOff>
      <xdr:row>36</xdr:row>
      <xdr:rowOff>0</xdr:rowOff>
    </xdr:to>
    <xdr:graphicFrame>
      <xdr:nvGraphicFramePr>
        <xdr:cNvPr id="1" name="Chart 2"/>
        <xdr:cNvGraphicFramePr/>
      </xdr:nvGraphicFramePr>
      <xdr:xfrm>
        <a:off x="6829425" y="4552950"/>
        <a:ext cx="4162425" cy="3228975"/>
      </xdr:xfrm>
      <a:graphic>
        <a:graphicData uri="http://schemas.openxmlformats.org/drawingml/2006/chart">
          <c:chart xmlns:c="http://schemas.openxmlformats.org/drawingml/2006/chart" r:id="rId1"/>
        </a:graphicData>
      </a:graphic>
    </xdr:graphicFrame>
    <xdr:clientData/>
  </xdr:twoCellAnchor>
  <xdr:twoCellAnchor>
    <xdr:from>
      <xdr:col>7</xdr:col>
      <xdr:colOff>523875</xdr:colOff>
      <xdr:row>6</xdr:row>
      <xdr:rowOff>0</xdr:rowOff>
    </xdr:from>
    <xdr:to>
      <xdr:col>11</xdr:col>
      <xdr:colOff>647700</xdr:colOff>
      <xdr:row>12</xdr:row>
      <xdr:rowOff>0</xdr:rowOff>
    </xdr:to>
    <xdr:graphicFrame>
      <xdr:nvGraphicFramePr>
        <xdr:cNvPr id="2" name="Chart 17"/>
        <xdr:cNvGraphicFramePr/>
      </xdr:nvGraphicFramePr>
      <xdr:xfrm>
        <a:off x="7248525" y="971550"/>
        <a:ext cx="3552825" cy="2438400"/>
      </xdr:xfrm>
      <a:graphic>
        <a:graphicData uri="http://schemas.openxmlformats.org/drawingml/2006/chart">
          <c:chart xmlns:c="http://schemas.openxmlformats.org/drawingml/2006/chart" r:id="rId2"/>
        </a:graphicData>
      </a:graphic>
    </xdr:graphicFrame>
    <xdr:clientData/>
  </xdr:twoCellAnchor>
  <xdr:twoCellAnchor>
    <xdr:from>
      <xdr:col>4</xdr:col>
      <xdr:colOff>57150</xdr:colOff>
      <xdr:row>6</xdr:row>
      <xdr:rowOff>9525</xdr:rowOff>
    </xdr:from>
    <xdr:to>
      <xdr:col>7</xdr:col>
      <xdr:colOff>504825</xdr:colOff>
      <xdr:row>12</xdr:row>
      <xdr:rowOff>0</xdr:rowOff>
    </xdr:to>
    <xdr:graphicFrame>
      <xdr:nvGraphicFramePr>
        <xdr:cNvPr id="3" name="Chart 16"/>
        <xdr:cNvGraphicFramePr/>
      </xdr:nvGraphicFramePr>
      <xdr:xfrm>
        <a:off x="4038600" y="981075"/>
        <a:ext cx="3190875" cy="2428875"/>
      </xdr:xfrm>
      <a:graphic>
        <a:graphicData uri="http://schemas.openxmlformats.org/drawingml/2006/chart">
          <c:chart xmlns:c="http://schemas.openxmlformats.org/drawingml/2006/chart" r:id="rId3"/>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0</xdr:rowOff>
    </xdr:from>
    <xdr:to>
      <xdr:col>5</xdr:col>
      <xdr:colOff>0</xdr:colOff>
      <xdr:row>6</xdr:row>
      <xdr:rowOff>0</xdr:rowOff>
    </xdr:to>
    <xdr:graphicFrame>
      <xdr:nvGraphicFramePr>
        <xdr:cNvPr id="1" name="Chart 1"/>
        <xdr:cNvGraphicFramePr/>
      </xdr:nvGraphicFramePr>
      <xdr:xfrm>
        <a:off x="0" y="971550"/>
        <a:ext cx="6981825" cy="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5.vml" /><Relationship Id="rId3" Type="http://schemas.openxmlformats.org/officeDocument/2006/relationships/drawing" Target="../drawings/drawing9.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6.vml" /><Relationship Id="rId3" Type="http://schemas.openxmlformats.org/officeDocument/2006/relationships/drawing" Target="../drawings/drawing12.x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7.vml" /><Relationship Id="rId3" Type="http://schemas.openxmlformats.org/officeDocument/2006/relationships/drawing" Target="../drawings/drawing14.xml" /><Relationship Id="rId4"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8.vml" /><Relationship Id="rId3" Type="http://schemas.openxmlformats.org/officeDocument/2006/relationships/drawing" Target="../drawings/drawing16.xml" /><Relationship Id="rId4"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drawing" Target="../drawings/drawing6.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 Id="rId3" Type="http://schemas.openxmlformats.org/officeDocument/2006/relationships/drawing" Target="../drawings/drawing7.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4.vml" /><Relationship Id="rId3" Type="http://schemas.openxmlformats.org/officeDocument/2006/relationships/drawing" Target="../drawings/drawing8.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Feuil1"/>
  <dimension ref="A1:E7"/>
  <sheetViews>
    <sheetView zoomScalePageLayoutView="0" workbookViewId="0" topLeftCell="A1">
      <selection activeCell="C9" sqref="C9"/>
    </sheetView>
  </sheetViews>
  <sheetFormatPr defaultColWidth="11.421875" defaultRowHeight="12.75"/>
  <cols>
    <col min="1" max="1" width="33.28125" style="0" customWidth="1"/>
    <col min="2" max="2" width="39.421875" style="0" customWidth="1"/>
    <col min="3" max="3" width="36.7109375" style="0" customWidth="1"/>
    <col min="4" max="4" width="29.00390625" style="0" customWidth="1"/>
  </cols>
  <sheetData>
    <row r="1" spans="1:5" ht="12.75">
      <c r="A1" s="1" t="str">
        <f>'Carte Identité'!A1</f>
        <v>SYNTHESE ANALYTIQUE</v>
      </c>
      <c r="B1" s="1"/>
      <c r="C1" s="1" t="s">
        <v>1</v>
      </c>
      <c r="D1" s="1"/>
      <c r="E1" s="1"/>
    </row>
    <row r="2" spans="1:5" ht="12.75">
      <c r="A2" s="1"/>
      <c r="B2" s="1"/>
      <c r="C2" s="1"/>
      <c r="D2" s="1"/>
      <c r="E2" s="1"/>
    </row>
    <row r="3" spans="1:2" ht="12.75">
      <c r="A3" s="44" t="s">
        <v>188</v>
      </c>
      <c r="B3" s="45" t="s">
        <v>189</v>
      </c>
    </row>
    <row r="5" spans="1:3" ht="12.75">
      <c r="A5" t="s">
        <v>190</v>
      </c>
      <c r="B5" s="46"/>
      <c r="C5" s="33"/>
    </row>
    <row r="6" spans="2:3" ht="12.75">
      <c r="B6" s="33"/>
      <c r="C6" s="33"/>
    </row>
    <row r="7" spans="2:3" ht="12.75">
      <c r="B7" s="46"/>
      <c r="C7" s="33" t="s">
        <v>191</v>
      </c>
    </row>
  </sheetData>
  <sheetProtection/>
  <printOptions/>
  <pageMargins left="0.787401575" right="0.787401575" top="0.984251969" bottom="0.984251969" header="0.4921259845" footer="0.4921259845"/>
  <pageSetup horizontalDpi="300" verticalDpi="3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16"/>
  <dimension ref="A1:G24"/>
  <sheetViews>
    <sheetView zoomScalePageLayoutView="0" workbookViewId="0" topLeftCell="A1">
      <selection activeCell="E17" sqref="E17"/>
    </sheetView>
  </sheetViews>
  <sheetFormatPr defaultColWidth="11.421875" defaultRowHeight="12.75"/>
  <cols>
    <col min="1" max="1" width="33.28125" style="0" customWidth="1"/>
    <col min="2" max="5" width="17.8515625" style="14" customWidth="1"/>
  </cols>
  <sheetData>
    <row r="1" spans="1:7" ht="12.75">
      <c r="A1" s="19" t="s">
        <v>0</v>
      </c>
      <c r="B1" s="207" t="s">
        <v>1</v>
      </c>
      <c r="C1" s="208"/>
      <c r="D1" s="207" t="str">
        <f>Coordonnées!C1</f>
        <v>AISEAU-PRESLES</v>
      </c>
      <c r="E1" s="208"/>
      <c r="F1" s="193" t="s">
        <v>341</v>
      </c>
      <c r="G1" s="100">
        <f>Coordonnées!E1</f>
        <v>52074</v>
      </c>
    </row>
    <row r="2" spans="1:7" ht="12.75">
      <c r="A2" s="23"/>
      <c r="B2" s="209"/>
      <c r="C2" s="210"/>
      <c r="D2" s="210"/>
      <c r="E2" s="209"/>
      <c r="F2" s="203" t="s">
        <v>2</v>
      </c>
      <c r="G2" s="204">
        <f>Coordonnées!E2</f>
        <v>2014</v>
      </c>
    </row>
    <row r="3" spans="1:5" ht="12.75">
      <c r="A3" s="211"/>
      <c r="B3" s="212"/>
      <c r="C3" s="212"/>
      <c r="D3" s="212"/>
      <c r="E3" s="212"/>
    </row>
    <row r="4" spans="1:5" ht="12.75">
      <c r="A4" s="213" t="s">
        <v>218</v>
      </c>
      <c r="B4" s="205" t="s">
        <v>233</v>
      </c>
      <c r="C4" s="205"/>
      <c r="D4" s="205"/>
      <c r="E4" s="205"/>
    </row>
    <row r="5" spans="1:5" ht="12.75">
      <c r="A5" s="187"/>
      <c r="B5" s="205"/>
      <c r="C5" s="205"/>
      <c r="D5" s="205"/>
      <c r="E5" s="205"/>
    </row>
    <row r="6" spans="1:5" ht="12.75">
      <c r="A6" s="195" t="s">
        <v>25</v>
      </c>
      <c r="B6" s="228">
        <f>C6-1</f>
        <v>2011</v>
      </c>
      <c r="C6" s="228">
        <f>D6-1</f>
        <v>2012</v>
      </c>
      <c r="D6" s="228">
        <f>E6-1</f>
        <v>2013</v>
      </c>
      <c r="E6" s="228">
        <f>G2</f>
        <v>2014</v>
      </c>
    </row>
    <row r="7" spans="1:5" ht="12.75">
      <c r="A7" s="187"/>
      <c r="B7" s="205"/>
      <c r="C7" s="205"/>
      <c r="D7" s="205"/>
      <c r="E7" s="205"/>
    </row>
    <row r="8" spans="1:6" ht="12.75">
      <c r="A8" s="185" t="s">
        <v>219</v>
      </c>
      <c r="B8" s="214">
        <v>11947913.76</v>
      </c>
      <c r="C8" s="214">
        <v>12069944.9</v>
      </c>
      <c r="D8" s="214">
        <v>12228911.3</v>
      </c>
      <c r="E8" s="214">
        <v>12720789.76</v>
      </c>
      <c r="F8" t="s">
        <v>224</v>
      </c>
    </row>
    <row r="9" spans="1:5" ht="12.75">
      <c r="A9" s="187"/>
      <c r="B9" s="215"/>
      <c r="C9" s="215"/>
      <c r="D9" s="215"/>
      <c r="E9" s="215"/>
    </row>
    <row r="10" spans="1:6" ht="12.75">
      <c r="A10" s="185" t="s">
        <v>220</v>
      </c>
      <c r="B10" s="214">
        <v>11686001.35</v>
      </c>
      <c r="C10" s="214">
        <v>11900084.65</v>
      </c>
      <c r="D10" s="214">
        <v>12489678.24</v>
      </c>
      <c r="E10" s="214">
        <v>10842770.8</v>
      </c>
      <c r="F10" t="s">
        <v>225</v>
      </c>
    </row>
    <row r="11" spans="1:5" ht="12.75">
      <c r="A11" s="187"/>
      <c r="B11" s="215"/>
      <c r="C11" s="215"/>
      <c r="D11" s="215"/>
      <c r="E11" s="215"/>
    </row>
    <row r="12" spans="1:5" ht="12.75">
      <c r="A12" s="216" t="s">
        <v>221</v>
      </c>
      <c r="B12" s="217">
        <f>B10-B8</f>
        <v>-261912.41000000015</v>
      </c>
      <c r="C12" s="217">
        <f>C10-C8</f>
        <v>-169860.25</v>
      </c>
      <c r="D12" s="217">
        <f>D10-D8</f>
        <v>260766.93999999948</v>
      </c>
      <c r="E12" s="217">
        <f>E10-E8</f>
        <v>-1878018.959999999</v>
      </c>
    </row>
    <row r="13" spans="1:7" ht="12.75">
      <c r="A13" s="202"/>
      <c r="B13" s="218"/>
      <c r="C13" s="218"/>
      <c r="D13" s="218"/>
      <c r="E13" s="219"/>
      <c r="G13" s="250"/>
    </row>
    <row r="14" spans="1:6" ht="12.75">
      <c r="A14" s="220" t="s">
        <v>222</v>
      </c>
      <c r="B14" s="214">
        <v>2544.2</v>
      </c>
      <c r="C14" s="214">
        <v>11130.26</v>
      </c>
      <c r="D14" s="214">
        <v>37847.01</v>
      </c>
      <c r="E14" s="214">
        <v>39479.34</v>
      </c>
      <c r="F14" t="s">
        <v>226</v>
      </c>
    </row>
    <row r="15" spans="1:6" ht="12.75">
      <c r="A15" s="202" t="s">
        <v>223</v>
      </c>
      <c r="B15" s="221">
        <v>468631.02</v>
      </c>
      <c r="C15" s="221">
        <v>106649.26</v>
      </c>
      <c r="D15" s="221">
        <v>38035.09</v>
      </c>
      <c r="E15" s="221">
        <v>27378.34</v>
      </c>
      <c r="F15" t="s">
        <v>227</v>
      </c>
    </row>
    <row r="16" spans="1:6" ht="12.75">
      <c r="A16" s="220" t="s">
        <v>228</v>
      </c>
      <c r="B16" s="214">
        <v>1219491.19</v>
      </c>
      <c r="C16" s="214">
        <v>1175412.95</v>
      </c>
      <c r="D16" s="214">
        <v>1157388.55</v>
      </c>
      <c r="E16" s="214">
        <v>1258418.07</v>
      </c>
      <c r="F16" t="s">
        <v>230</v>
      </c>
    </row>
    <row r="17" spans="1:6" ht="12.75">
      <c r="A17" s="202" t="s">
        <v>229</v>
      </c>
      <c r="B17" s="221">
        <v>41335.01</v>
      </c>
      <c r="C17" s="221">
        <v>63305.07</v>
      </c>
      <c r="D17" s="221">
        <v>59070.15</v>
      </c>
      <c r="E17" s="221">
        <v>812911.78</v>
      </c>
      <c r="F17" t="s">
        <v>231</v>
      </c>
    </row>
    <row r="18" spans="1:6" ht="12.75">
      <c r="A18" s="222" t="s">
        <v>232</v>
      </c>
      <c r="B18" s="223">
        <f>(B10-B14+B15)-(B8-B16+B17)</f>
        <v>1382330.5899999999</v>
      </c>
      <c r="C18" s="223">
        <f>(C10-C14+C15)-(C8-C16+C17)</f>
        <v>1037766.629999999</v>
      </c>
      <c r="D18" s="223">
        <f>(D10-D14+D15)-(D8-D16+D17)</f>
        <v>1359273.42</v>
      </c>
      <c r="E18" s="223">
        <f>(E10-E14+E15)-(E8-E16+E17)</f>
        <v>-1444613.669999998</v>
      </c>
      <c r="F18" s="250" t="s">
        <v>568</v>
      </c>
    </row>
    <row r="19" spans="1:5" ht="12.75">
      <c r="A19" s="187"/>
      <c r="B19" s="205"/>
      <c r="C19" s="205"/>
      <c r="D19" s="205"/>
      <c r="E19" s="205"/>
    </row>
    <row r="20" spans="1:5" ht="42" customHeight="1">
      <c r="A20" s="490" t="s">
        <v>234</v>
      </c>
      <c r="B20" s="490"/>
      <c r="C20" s="490"/>
      <c r="D20" s="490"/>
      <c r="E20" s="205"/>
    </row>
    <row r="21" spans="1:6" ht="13.5" customHeight="1">
      <c r="A21" s="224" t="s">
        <v>237</v>
      </c>
      <c r="B21" s="225">
        <f>Dette!C40</f>
        <v>420631.23</v>
      </c>
      <c r="C21" s="225">
        <f>Dette!D40</f>
        <v>377624.36</v>
      </c>
      <c r="D21" s="225">
        <f>Dette!E40</f>
        <v>352968.85</v>
      </c>
      <c r="E21" s="225">
        <f>Dette!F40</f>
        <v>337018.16</v>
      </c>
      <c r="F21" t="s">
        <v>239</v>
      </c>
    </row>
    <row r="22" spans="1:6" ht="12.75">
      <c r="A22" s="211" t="s">
        <v>235</v>
      </c>
      <c r="B22" s="226">
        <f>IF((B16-B14+B21)=0,"",(B18+B21)/(B16-B14+B21))</f>
        <v>1.1009927941029893</v>
      </c>
      <c r="C22" s="226">
        <f>IF((C16-C14+C21)=0,"",(C18+C21)/(C16-C14+C21))</f>
        <v>0.9179483225010217</v>
      </c>
      <c r="D22" s="226">
        <f>IF((D16-D14+D21)=0,"",(D18+D21)/(D16-D14+D21))</f>
        <v>1.162804881804603</v>
      </c>
      <c r="E22" s="226">
        <f>IF((E16-E14+E21)=0,"",(E18+E21)/(E16-E14+E21))</f>
        <v>-0.7118420292479943</v>
      </c>
      <c r="F22" t="s">
        <v>238</v>
      </c>
    </row>
    <row r="23" spans="1:5" ht="12.75">
      <c r="A23" s="187"/>
      <c r="B23" s="205"/>
      <c r="C23" s="205"/>
      <c r="D23" s="205"/>
      <c r="E23" s="205"/>
    </row>
    <row r="24" spans="1:5" ht="68.25" customHeight="1">
      <c r="A24" s="491" t="s">
        <v>236</v>
      </c>
      <c r="B24" s="491"/>
      <c r="C24" s="491"/>
      <c r="D24" s="491"/>
      <c r="E24" s="205"/>
    </row>
  </sheetData>
  <sheetProtection/>
  <mergeCells count="2">
    <mergeCell ref="A20:D20"/>
    <mergeCell ref="A24:D24"/>
  </mergeCells>
  <printOptions/>
  <pageMargins left="0.787401575" right="0.787401575" top="0.53" bottom="0.37" header="0.37" footer="0.24"/>
  <pageSetup horizontalDpi="300" verticalDpi="300" orientation="landscape" paperSize="9" r:id="rId4"/>
  <drawing r:id="rId3"/>
  <legacyDrawing r:id="rId2"/>
</worksheet>
</file>

<file path=xl/worksheets/sheet11.xml><?xml version="1.0" encoding="utf-8"?>
<worksheet xmlns="http://schemas.openxmlformats.org/spreadsheetml/2006/main" xmlns:r="http://schemas.openxmlformats.org/officeDocument/2006/relationships">
  <sheetPr codeName="Feuil20">
    <pageSetUpPr fitToPage="1"/>
  </sheetPr>
  <dimension ref="A1:H23"/>
  <sheetViews>
    <sheetView zoomScalePageLayoutView="0" workbookViewId="0" topLeftCell="A1">
      <selection activeCell="H22" sqref="H22"/>
    </sheetView>
  </sheetViews>
  <sheetFormatPr defaultColWidth="11.421875" defaultRowHeight="12.75"/>
  <cols>
    <col min="1" max="1" width="11.28125" style="0" customWidth="1"/>
    <col min="2" max="4" width="18.140625" style="0" customWidth="1"/>
    <col min="5" max="8" width="15.7109375" style="0" customWidth="1"/>
  </cols>
  <sheetData>
    <row r="1" spans="1:7" ht="12.75">
      <c r="A1" s="493" t="s">
        <v>0</v>
      </c>
      <c r="B1" s="492" t="s">
        <v>1</v>
      </c>
      <c r="C1" s="472"/>
      <c r="D1" s="193" t="str">
        <f>Coordonnées!C1</f>
        <v>AISEAU-PRESLES</v>
      </c>
      <c r="E1" s="34"/>
      <c r="F1" s="193" t="s">
        <v>341</v>
      </c>
      <c r="G1" s="100">
        <f>Coordonnées!E1</f>
        <v>52074</v>
      </c>
    </row>
    <row r="2" spans="1:7" ht="12.75">
      <c r="A2" s="494"/>
      <c r="B2" s="54"/>
      <c r="C2" s="10"/>
      <c r="D2" s="10"/>
      <c r="E2" s="54"/>
      <c r="F2" s="54" t="s">
        <v>2</v>
      </c>
      <c r="G2" s="201">
        <f>Coordonnées!E2</f>
        <v>2014</v>
      </c>
    </row>
    <row r="3" spans="1:7" ht="12.75">
      <c r="A3" s="23"/>
      <c r="B3" s="203"/>
      <c r="C3" s="203"/>
      <c r="D3" s="203"/>
      <c r="E3" s="203"/>
      <c r="F3" s="27"/>
      <c r="G3" s="37"/>
    </row>
    <row r="4" ht="12.75">
      <c r="A4" s="1" t="s">
        <v>369</v>
      </c>
    </row>
    <row r="6" spans="5:8" ht="12.75">
      <c r="E6" s="234">
        <f>Dette!C48</f>
        <v>2011</v>
      </c>
      <c r="F6" s="234">
        <f>Dette!D48</f>
        <v>2012</v>
      </c>
      <c r="G6" s="234">
        <f>Dette!E48</f>
        <v>2013</v>
      </c>
      <c r="H6" s="234">
        <f>Dette!F48</f>
        <v>2014</v>
      </c>
    </row>
    <row r="7" spans="1:8" ht="12.75">
      <c r="A7" s="258" t="s">
        <v>370</v>
      </c>
      <c r="B7" s="495" t="s">
        <v>371</v>
      </c>
      <c r="C7" s="495"/>
      <c r="D7" s="495"/>
      <c r="E7" s="280">
        <v>519765.09</v>
      </c>
      <c r="F7" s="280">
        <v>468761.14</v>
      </c>
      <c r="G7" s="280">
        <v>1125485.48</v>
      </c>
      <c r="H7" s="280">
        <v>551568.45</v>
      </c>
    </row>
    <row r="8" spans="1:8" ht="12.75">
      <c r="A8" s="258" t="s">
        <v>372</v>
      </c>
      <c r="B8" s="495" t="s">
        <v>373</v>
      </c>
      <c r="C8" s="495"/>
      <c r="D8" s="495"/>
      <c r="E8" s="280">
        <v>63496.86</v>
      </c>
      <c r="F8" s="280">
        <v>169623.76</v>
      </c>
      <c r="G8" s="280">
        <v>136234.36</v>
      </c>
      <c r="H8" s="280">
        <v>135060.14</v>
      </c>
    </row>
    <row r="9" spans="1:8" ht="12.75">
      <c r="A9" s="258" t="s">
        <v>374</v>
      </c>
      <c r="B9" s="495" t="s">
        <v>375</v>
      </c>
      <c r="C9" s="495"/>
      <c r="D9" s="495"/>
      <c r="E9" s="280">
        <v>62497.09</v>
      </c>
      <c r="F9" s="280">
        <v>62497.09</v>
      </c>
      <c r="G9" s="280">
        <v>62497.09</v>
      </c>
      <c r="H9" s="280">
        <v>61505.52</v>
      </c>
    </row>
    <row r="10" spans="1:8" ht="12.75">
      <c r="A10" s="258" t="s">
        <v>376</v>
      </c>
      <c r="B10" s="495" t="s">
        <v>377</v>
      </c>
      <c r="C10" s="495"/>
      <c r="D10" s="495"/>
      <c r="E10" s="280">
        <v>227950.83</v>
      </c>
      <c r="F10" s="280">
        <v>277331.09</v>
      </c>
      <c r="G10" s="280">
        <v>316973.07</v>
      </c>
      <c r="H10" s="280">
        <v>317054.81</v>
      </c>
    </row>
    <row r="11" spans="1:8" ht="12.75">
      <c r="A11" s="258" t="s">
        <v>470</v>
      </c>
      <c r="B11" s="495" t="s">
        <v>378</v>
      </c>
      <c r="C11" s="495"/>
      <c r="D11" s="495"/>
      <c r="E11" s="280">
        <v>0</v>
      </c>
      <c r="F11" s="280">
        <v>0</v>
      </c>
      <c r="G11" s="280">
        <v>0</v>
      </c>
      <c r="H11" s="280">
        <v>0</v>
      </c>
    </row>
    <row r="12" spans="1:8" ht="12.75">
      <c r="A12" s="258" t="s">
        <v>379</v>
      </c>
      <c r="B12" s="495" t="s">
        <v>380</v>
      </c>
      <c r="C12" s="495"/>
      <c r="D12" s="495"/>
      <c r="E12" s="280">
        <v>201686.68</v>
      </c>
      <c r="F12" s="280">
        <v>14163.6</v>
      </c>
      <c r="G12" s="280">
        <v>-11321.37</v>
      </c>
      <c r="H12" s="280">
        <v>-8853.39</v>
      </c>
    </row>
    <row r="13" spans="1:8" ht="12.75">
      <c r="A13" s="258" t="s">
        <v>381</v>
      </c>
      <c r="B13" s="495" t="s">
        <v>382</v>
      </c>
      <c r="C13" s="495"/>
      <c r="D13" s="495"/>
      <c r="E13" s="280">
        <v>389811.98</v>
      </c>
      <c r="F13" s="280">
        <v>348242.75</v>
      </c>
      <c r="G13" s="280">
        <v>458194.97</v>
      </c>
      <c r="H13" s="280">
        <v>99561.66</v>
      </c>
    </row>
    <row r="14" spans="1:8" ht="12.75">
      <c r="A14" s="258" t="s">
        <v>383</v>
      </c>
      <c r="B14" s="495" t="s">
        <v>384</v>
      </c>
      <c r="C14" s="495"/>
      <c r="D14" s="495"/>
      <c r="E14" s="280">
        <v>0</v>
      </c>
      <c r="F14" s="280">
        <v>0</v>
      </c>
      <c r="G14" s="280">
        <v>0</v>
      </c>
      <c r="H14" s="280">
        <v>0</v>
      </c>
    </row>
    <row r="15" spans="1:8" ht="12.75">
      <c r="A15" s="258" t="s">
        <v>385</v>
      </c>
      <c r="B15" s="495" t="s">
        <v>386</v>
      </c>
      <c r="C15" s="495"/>
      <c r="D15" s="495"/>
      <c r="E15" s="280">
        <v>507603.61</v>
      </c>
      <c r="F15" s="280">
        <v>631198.07</v>
      </c>
      <c r="G15" s="280">
        <v>609201.69</v>
      </c>
      <c r="H15" s="280">
        <v>582529.55</v>
      </c>
    </row>
    <row r="16" spans="1:8" ht="12.75">
      <c r="A16" s="259">
        <v>41303</v>
      </c>
      <c r="B16" s="495" t="s">
        <v>153</v>
      </c>
      <c r="C16" s="495"/>
      <c r="D16" s="495"/>
      <c r="E16" s="280">
        <v>117869.88</v>
      </c>
      <c r="F16" s="280">
        <v>632214.01</v>
      </c>
      <c r="G16" s="280">
        <v>249996.66</v>
      </c>
      <c r="H16" s="280">
        <v>363742.09</v>
      </c>
    </row>
    <row r="17" spans="1:8" ht="12.75">
      <c r="A17" s="259">
        <v>41304</v>
      </c>
      <c r="B17" s="495" t="s">
        <v>462</v>
      </c>
      <c r="C17" s="495"/>
      <c r="D17" s="495"/>
      <c r="E17" s="280">
        <v>0</v>
      </c>
      <c r="F17" s="280">
        <v>0</v>
      </c>
      <c r="G17" s="280">
        <v>0</v>
      </c>
      <c r="H17" s="280">
        <v>0</v>
      </c>
    </row>
    <row r="18" spans="1:8" ht="12.75">
      <c r="A18" s="259">
        <v>41306</v>
      </c>
      <c r="B18" s="495" t="s">
        <v>463</v>
      </c>
      <c r="C18" s="495"/>
      <c r="D18" s="495"/>
      <c r="E18" s="280">
        <v>0</v>
      </c>
      <c r="F18" s="280">
        <v>0</v>
      </c>
      <c r="G18" s="280">
        <v>0</v>
      </c>
      <c r="H18" s="280">
        <v>0</v>
      </c>
    </row>
    <row r="19" spans="1:8" ht="12.75">
      <c r="A19" s="259">
        <v>415</v>
      </c>
      <c r="B19" s="495" t="s">
        <v>464</v>
      </c>
      <c r="C19" s="495"/>
      <c r="D19" s="495"/>
      <c r="E19" s="280">
        <v>168138.82</v>
      </c>
      <c r="F19" s="280">
        <v>165396.97</v>
      </c>
      <c r="G19" s="280">
        <v>217091.27</v>
      </c>
      <c r="H19" s="280">
        <v>210771.64</v>
      </c>
    </row>
    <row r="20" spans="1:8" ht="12.75">
      <c r="A20" s="259">
        <v>416</v>
      </c>
      <c r="B20" s="495" t="s">
        <v>465</v>
      </c>
      <c r="C20" s="495"/>
      <c r="D20" s="495"/>
      <c r="E20" s="280">
        <v>841234.85</v>
      </c>
      <c r="F20" s="280">
        <v>342924.44</v>
      </c>
      <c r="G20" s="280">
        <v>343784.76</v>
      </c>
      <c r="H20" s="280">
        <v>384891.68</v>
      </c>
    </row>
    <row r="21" spans="1:8" ht="12.75">
      <c r="A21" s="259" t="s">
        <v>468</v>
      </c>
      <c r="B21" s="495" t="s">
        <v>469</v>
      </c>
      <c r="C21" s="495"/>
      <c r="D21" s="495"/>
      <c r="E21" s="280">
        <v>12918.61</v>
      </c>
      <c r="F21" s="280">
        <v>45071.65</v>
      </c>
      <c r="G21" s="280">
        <v>66979.9</v>
      </c>
      <c r="H21" s="280">
        <v>66635.33</v>
      </c>
    </row>
    <row r="22" spans="1:8" ht="12.75">
      <c r="A22" s="259" t="s">
        <v>466</v>
      </c>
      <c r="B22" s="495" t="s">
        <v>467</v>
      </c>
      <c r="C22" s="495"/>
      <c r="D22" s="495"/>
      <c r="E22" s="280">
        <v>0</v>
      </c>
      <c r="F22" s="280">
        <v>0</v>
      </c>
      <c r="G22" s="280">
        <v>0</v>
      </c>
      <c r="H22" s="280">
        <v>0</v>
      </c>
    </row>
    <row r="23" spans="4:8" ht="12.75">
      <c r="D23" s="268" t="s">
        <v>164</v>
      </c>
      <c r="E23" s="281">
        <f>SUM(E7:E22)</f>
        <v>3112974.3</v>
      </c>
      <c r="F23" s="281">
        <f>SUM(F7:F22)</f>
        <v>3157424.57</v>
      </c>
      <c r="G23" s="281">
        <f>SUM(G7:G22)</f>
        <v>3575117.8800000004</v>
      </c>
      <c r="H23" s="281">
        <f>SUM(H7:H22)</f>
        <v>2764467.4800000004</v>
      </c>
    </row>
  </sheetData>
  <sheetProtection/>
  <mergeCells count="18">
    <mergeCell ref="B15:D15"/>
    <mergeCell ref="B20:D20"/>
    <mergeCell ref="B22:D22"/>
    <mergeCell ref="B21:D21"/>
    <mergeCell ref="B16:D16"/>
    <mergeCell ref="B17:D17"/>
    <mergeCell ref="B18:D18"/>
    <mergeCell ref="B19:D19"/>
    <mergeCell ref="B1:C1"/>
    <mergeCell ref="A1:A2"/>
    <mergeCell ref="B7:D7"/>
    <mergeCell ref="B8:D8"/>
    <mergeCell ref="B13:D13"/>
    <mergeCell ref="B14:D14"/>
    <mergeCell ref="B9:D9"/>
    <mergeCell ref="B10:D10"/>
    <mergeCell ref="B11:D11"/>
    <mergeCell ref="B12:D12"/>
  </mergeCells>
  <printOptions/>
  <pageMargins left="0.787401575" right="0.59" top="0.53" bottom="0.37" header="0.37" footer="0.24"/>
  <pageSetup fitToHeight="1" fitToWidth="1" horizontalDpi="300" verticalDpi="300" orientation="landscape" paperSize="9" r:id="rId2"/>
  <drawing r:id="rId1"/>
</worksheet>
</file>

<file path=xl/worksheets/sheet12.xml><?xml version="1.0" encoding="utf-8"?>
<worksheet xmlns="http://schemas.openxmlformats.org/spreadsheetml/2006/main" xmlns:r="http://schemas.openxmlformats.org/officeDocument/2006/relationships">
  <sheetPr codeName="Feuil10"/>
  <dimension ref="A1:K96"/>
  <sheetViews>
    <sheetView zoomScaleSheetLayoutView="100" zoomScalePageLayoutView="0" workbookViewId="0" topLeftCell="A18">
      <selection activeCell="F39" sqref="F39"/>
    </sheetView>
  </sheetViews>
  <sheetFormatPr defaultColWidth="11.421875" defaultRowHeight="12.75"/>
  <cols>
    <col min="1" max="1" width="9.28125" style="0" customWidth="1"/>
    <col min="2" max="2" width="19.57421875" style="0" customWidth="1"/>
    <col min="3" max="3" width="14.140625" style="0" customWidth="1"/>
    <col min="4" max="4" width="13.57421875" style="0" customWidth="1"/>
    <col min="5" max="6" width="12.140625" style="0" customWidth="1"/>
    <col min="7" max="10" width="14.8515625" style="0" customWidth="1"/>
    <col min="11" max="11" width="13.00390625" style="0" customWidth="1"/>
  </cols>
  <sheetData>
    <row r="1" spans="1:8" ht="12.75">
      <c r="A1" s="1" t="s">
        <v>0</v>
      </c>
      <c r="C1" s="1" t="s">
        <v>1</v>
      </c>
      <c r="E1" s="1" t="str">
        <f>Coordonnées!C1</f>
        <v>AISEAU-PRESLES</v>
      </c>
      <c r="G1" s="1" t="s">
        <v>341</v>
      </c>
      <c r="H1" s="100">
        <f>Coordonnées!E1</f>
        <v>52074</v>
      </c>
    </row>
    <row r="2" spans="1:8" ht="12.75">
      <c r="A2" s="1"/>
      <c r="B2" s="1"/>
      <c r="E2" s="1"/>
      <c r="G2" s="1" t="s">
        <v>2</v>
      </c>
      <c r="H2" s="47">
        <f>Coordonnées!E2</f>
        <v>2014</v>
      </c>
    </row>
    <row r="3" ht="3.75" customHeight="1"/>
    <row r="4" spans="1:7" ht="12.75">
      <c r="A4" s="1" t="s">
        <v>565</v>
      </c>
      <c r="E4" s="10"/>
      <c r="F4" s="10"/>
      <c r="G4" s="10"/>
    </row>
    <row r="5" spans="1:7" ht="12.75">
      <c r="A5" s="1"/>
      <c r="B5" t="s">
        <v>151</v>
      </c>
      <c r="E5" s="10"/>
      <c r="F5" s="10"/>
      <c r="G5" s="42"/>
    </row>
    <row r="6" spans="1:7" ht="4.5" customHeight="1">
      <c r="A6" s="10"/>
      <c r="B6" s="10"/>
      <c r="C6" s="10"/>
      <c r="D6" s="10"/>
      <c r="E6" s="10"/>
      <c r="F6" s="10"/>
      <c r="G6" s="10"/>
    </row>
    <row r="7" spans="1:11" ht="12.75" customHeight="1">
      <c r="A7" s="10"/>
      <c r="B7" s="10"/>
      <c r="C7" s="10"/>
      <c r="D7" s="10"/>
      <c r="E7" s="496" t="s">
        <v>553</v>
      </c>
      <c r="F7" s="497"/>
      <c r="G7" s="497"/>
      <c r="H7" s="497"/>
      <c r="I7" s="497"/>
      <c r="J7" s="497"/>
      <c r="K7" s="498"/>
    </row>
    <row r="8" spans="1:11" ht="12.75" customHeight="1">
      <c r="A8" s="103"/>
      <c r="B8" s="103"/>
      <c r="C8" s="256" t="s">
        <v>542</v>
      </c>
      <c r="D8" s="254"/>
      <c r="E8" s="410" t="s">
        <v>356</v>
      </c>
      <c r="F8" s="411"/>
      <c r="G8" s="249">
        <f>H8-1</f>
        <v>2011</v>
      </c>
      <c r="H8" s="249">
        <f>I8-1</f>
        <v>2012</v>
      </c>
      <c r="I8" s="249">
        <f>J8-1</f>
        <v>2013</v>
      </c>
      <c r="J8" s="257">
        <f>H2</f>
        <v>2014</v>
      </c>
      <c r="K8" s="11" t="s">
        <v>164</v>
      </c>
    </row>
    <row r="9" spans="1:11" ht="17.25" customHeight="1">
      <c r="A9" s="104" t="s">
        <v>354</v>
      </c>
      <c r="B9" s="104"/>
      <c r="C9" s="255" t="s">
        <v>356</v>
      </c>
      <c r="D9" s="252"/>
      <c r="E9" s="499" t="s">
        <v>449</v>
      </c>
      <c r="F9" s="495"/>
      <c r="G9" s="272">
        <v>219409.97</v>
      </c>
      <c r="H9" s="272">
        <v>9479.35</v>
      </c>
      <c r="I9" s="272">
        <v>426142.5</v>
      </c>
      <c r="J9" s="272">
        <v>613651.07</v>
      </c>
      <c r="K9" s="279">
        <f>SUM(G9:J9)</f>
        <v>1268682.8900000001</v>
      </c>
    </row>
    <row r="10" spans="1:11" ht="17.25" customHeight="1">
      <c r="A10" s="104"/>
      <c r="B10" s="104"/>
      <c r="C10" s="255" t="s">
        <v>355</v>
      </c>
      <c r="D10" s="252"/>
      <c r="E10" s="499" t="s">
        <v>450</v>
      </c>
      <c r="F10" s="495"/>
      <c r="G10" s="273">
        <v>0</v>
      </c>
      <c r="H10" s="273">
        <v>0</v>
      </c>
      <c r="I10" s="273">
        <v>0</v>
      </c>
      <c r="J10" s="273">
        <v>0</v>
      </c>
      <c r="K10" s="279">
        <f aca="true" t="shared" si="0" ref="K10:K15">SUM(G10:J10)</f>
        <v>0</v>
      </c>
    </row>
    <row r="11" spans="1:11" ht="17.25" customHeight="1">
      <c r="A11" s="500">
        <f>A14-1</f>
        <v>2011</v>
      </c>
      <c r="B11" s="105" t="s">
        <v>357</v>
      </c>
      <c r="C11" s="106">
        <v>6663889.51</v>
      </c>
      <c r="D11" s="253"/>
      <c r="E11" s="499" t="s">
        <v>451</v>
      </c>
      <c r="F11" s="495"/>
      <c r="G11" s="273">
        <v>773048.58</v>
      </c>
      <c r="H11" s="273">
        <v>1350071.38</v>
      </c>
      <c r="I11" s="273">
        <v>618486.41</v>
      </c>
      <c r="J11" s="273">
        <v>441575.06</v>
      </c>
      <c r="K11" s="279">
        <f t="shared" si="0"/>
        <v>3183181.43</v>
      </c>
    </row>
    <row r="12" spans="1:11" ht="17.25" customHeight="1">
      <c r="A12" s="500">
        <v>917813.38</v>
      </c>
      <c r="B12" s="105" t="s">
        <v>448</v>
      </c>
      <c r="C12" s="106">
        <v>5593512.95</v>
      </c>
      <c r="D12" s="253"/>
      <c r="E12" s="499" t="s">
        <v>461</v>
      </c>
      <c r="F12" s="495"/>
      <c r="G12" s="273">
        <v>0</v>
      </c>
      <c r="H12" s="273">
        <v>0</v>
      </c>
      <c r="I12" s="273">
        <v>0</v>
      </c>
      <c r="J12" s="273">
        <v>20918.85</v>
      </c>
      <c r="K12" s="279">
        <f t="shared" si="0"/>
        <v>20918.85</v>
      </c>
    </row>
    <row r="13" spans="1:11" ht="17.25" customHeight="1">
      <c r="A13" s="500">
        <v>917813.38</v>
      </c>
      <c r="B13" s="105"/>
      <c r="C13" s="107"/>
      <c r="D13" s="111"/>
      <c r="E13" s="499" t="s">
        <v>452</v>
      </c>
      <c r="F13" s="495"/>
      <c r="G13" s="273">
        <v>0</v>
      </c>
      <c r="H13" s="273">
        <v>0</v>
      </c>
      <c r="I13" s="273">
        <v>0</v>
      </c>
      <c r="J13" s="273">
        <v>0</v>
      </c>
      <c r="K13" s="279">
        <f t="shared" si="0"/>
        <v>0</v>
      </c>
    </row>
    <row r="14" spans="1:11" ht="17.25" customHeight="1">
      <c r="A14" s="500">
        <f>A17-1</f>
        <v>2012</v>
      </c>
      <c r="B14" s="105" t="s">
        <v>357</v>
      </c>
      <c r="C14" s="106">
        <v>3096553.34</v>
      </c>
      <c r="D14" s="253"/>
      <c r="E14" s="499" t="s">
        <v>453</v>
      </c>
      <c r="F14" s="495"/>
      <c r="G14" s="273">
        <v>16513.52</v>
      </c>
      <c r="H14" s="273">
        <v>57696.45</v>
      </c>
      <c r="I14" s="273">
        <v>0</v>
      </c>
      <c r="J14" s="273">
        <v>2849511.29</v>
      </c>
      <c r="K14" s="279">
        <f t="shared" si="0"/>
        <v>2923721.2600000002</v>
      </c>
    </row>
    <row r="15" spans="1:11" ht="17.25" customHeight="1">
      <c r="A15" s="500">
        <v>917813.38</v>
      </c>
      <c r="B15" s="105" t="s">
        <v>448</v>
      </c>
      <c r="C15" s="106">
        <v>1626842.8</v>
      </c>
      <c r="D15" s="253"/>
      <c r="E15" s="499" t="s">
        <v>454</v>
      </c>
      <c r="F15" s="495"/>
      <c r="G15" s="273">
        <v>0</v>
      </c>
      <c r="H15" s="273">
        <v>33171.55</v>
      </c>
      <c r="I15" s="273">
        <v>0</v>
      </c>
      <c r="J15" s="273">
        <v>80000</v>
      </c>
      <c r="K15" s="279">
        <f t="shared" si="0"/>
        <v>113171.55</v>
      </c>
    </row>
    <row r="16" spans="1:11" ht="17.25" customHeight="1">
      <c r="A16" s="500">
        <v>917813.38</v>
      </c>
      <c r="B16" s="105"/>
      <c r="C16" s="107"/>
      <c r="D16" s="111"/>
      <c r="E16" s="499" t="s">
        <v>556</v>
      </c>
      <c r="F16" s="495"/>
      <c r="G16" s="273">
        <v>0</v>
      </c>
      <c r="H16" s="273">
        <v>0</v>
      </c>
      <c r="I16" s="273">
        <v>0</v>
      </c>
      <c r="J16" s="273">
        <v>0</v>
      </c>
      <c r="K16" s="279">
        <f aca="true" t="shared" si="1" ref="K16:K21">SUM(G16:J16)</f>
        <v>0</v>
      </c>
    </row>
    <row r="17" spans="1:11" ht="17.25" customHeight="1">
      <c r="A17" s="500">
        <f>A20-1</f>
        <v>2013</v>
      </c>
      <c r="B17" s="105" t="s">
        <v>357</v>
      </c>
      <c r="C17" s="106">
        <v>4540722.06</v>
      </c>
      <c r="D17" s="253"/>
      <c r="E17" s="499" t="s">
        <v>549</v>
      </c>
      <c r="F17" s="495"/>
      <c r="G17" s="273">
        <v>0</v>
      </c>
      <c r="H17" s="273">
        <v>0</v>
      </c>
      <c r="I17" s="273">
        <v>10623.8</v>
      </c>
      <c r="J17" s="273">
        <v>0</v>
      </c>
      <c r="K17" s="279">
        <f t="shared" si="1"/>
        <v>10623.8</v>
      </c>
    </row>
    <row r="18" spans="1:11" ht="17.25" customHeight="1">
      <c r="A18" s="500">
        <v>917813.38</v>
      </c>
      <c r="B18" s="105" t="s">
        <v>448</v>
      </c>
      <c r="C18" s="106">
        <v>1153236.89</v>
      </c>
      <c r="D18" s="253"/>
      <c r="E18" s="499" t="s">
        <v>455</v>
      </c>
      <c r="F18" s="495"/>
      <c r="G18" s="273">
        <v>0</v>
      </c>
      <c r="H18" s="273">
        <v>0</v>
      </c>
      <c r="I18" s="273">
        <v>1775.45</v>
      </c>
      <c r="J18" s="273">
        <v>0</v>
      </c>
      <c r="K18" s="279">
        <f t="shared" si="1"/>
        <v>1775.45</v>
      </c>
    </row>
    <row r="19" spans="1:11" ht="17.25" customHeight="1">
      <c r="A19" s="500">
        <v>917813.38</v>
      </c>
      <c r="B19" s="105"/>
      <c r="C19" s="107"/>
      <c r="D19" s="111"/>
      <c r="E19" s="409" t="s">
        <v>456</v>
      </c>
      <c r="F19" s="408"/>
      <c r="G19" s="273">
        <v>4030996.12</v>
      </c>
      <c r="H19" s="273">
        <v>25619.63</v>
      </c>
      <c r="I19" s="273">
        <v>7722.59</v>
      </c>
      <c r="J19" s="273">
        <v>33342.45</v>
      </c>
      <c r="K19" s="279">
        <f t="shared" si="1"/>
        <v>4097680.79</v>
      </c>
    </row>
    <row r="20" spans="1:11" ht="17.25" customHeight="1">
      <c r="A20" s="500">
        <f>H2</f>
        <v>2014</v>
      </c>
      <c r="B20" s="105" t="s">
        <v>357</v>
      </c>
      <c r="C20" s="106">
        <v>1178246.29</v>
      </c>
      <c r="D20" s="253"/>
      <c r="E20" s="409" t="s">
        <v>457</v>
      </c>
      <c r="F20" s="408"/>
      <c r="G20" s="273">
        <v>0</v>
      </c>
      <c r="H20" s="273">
        <v>0</v>
      </c>
      <c r="I20" s="273">
        <v>0</v>
      </c>
      <c r="J20" s="273">
        <v>0</v>
      </c>
      <c r="K20" s="279">
        <f t="shared" si="1"/>
        <v>0</v>
      </c>
    </row>
    <row r="21" spans="1:11" ht="17.25" customHeight="1">
      <c r="A21" s="500">
        <v>917813.38</v>
      </c>
      <c r="B21" s="105" t="s">
        <v>448</v>
      </c>
      <c r="C21" s="106">
        <v>4991238.64</v>
      </c>
      <c r="D21" s="253"/>
      <c r="E21" s="409" t="s">
        <v>458</v>
      </c>
      <c r="F21" s="408"/>
      <c r="G21" s="273">
        <v>23510.3</v>
      </c>
      <c r="H21" s="273">
        <v>0</v>
      </c>
      <c r="I21" s="273">
        <v>0</v>
      </c>
      <c r="J21" s="273">
        <v>0</v>
      </c>
      <c r="K21" s="279">
        <f t="shared" si="1"/>
        <v>23510.3</v>
      </c>
    </row>
    <row r="22" spans="1:11" ht="17.25" customHeight="1">
      <c r="A22" s="500">
        <v>917813.38</v>
      </c>
      <c r="B22" s="105"/>
      <c r="C22" s="107"/>
      <c r="D22" s="111"/>
      <c r="E22" s="253"/>
      <c r="F22" s="277" t="s">
        <v>459</v>
      </c>
      <c r="G22" s="278">
        <f>SUM(G9:G21)</f>
        <v>5063478.49</v>
      </c>
      <c r="H22" s="278">
        <f>SUM(H9:H21)</f>
        <v>1476038.3599999999</v>
      </c>
      <c r="I22" s="278">
        <f>SUM(I9:I21)</f>
        <v>1064750.75</v>
      </c>
      <c r="J22" s="278">
        <f>SUM(J9:J21)</f>
        <v>4038998.72</v>
      </c>
      <c r="K22" s="278">
        <f>SUM(K9:K21)</f>
        <v>11643266.32</v>
      </c>
    </row>
    <row r="23" spans="1:9" ht="17.25" customHeight="1">
      <c r="A23" s="501" t="s">
        <v>447</v>
      </c>
      <c r="B23" s="105" t="s">
        <v>357</v>
      </c>
      <c r="C23" s="106">
        <f>C20+C17+C14+C11</f>
        <v>15479411.2</v>
      </c>
      <c r="D23" s="253"/>
      <c r="E23" s="253"/>
      <c r="F23" s="253"/>
      <c r="G23" s="253"/>
      <c r="H23" s="253"/>
      <c r="I23" s="253"/>
    </row>
    <row r="24" spans="1:9" ht="17.25" customHeight="1">
      <c r="A24" s="502">
        <v>917813.38</v>
      </c>
      <c r="B24" s="105" t="s">
        <v>448</v>
      </c>
      <c r="C24" s="106">
        <f>C21+C18+C15+C12</f>
        <v>13364831.28</v>
      </c>
      <c r="D24" s="253"/>
      <c r="E24" s="253"/>
      <c r="F24" s="253"/>
      <c r="G24" s="253"/>
      <c r="H24" s="253"/>
      <c r="I24" s="253"/>
    </row>
    <row r="25" spans="1:9" ht="17.25" customHeight="1">
      <c r="A25" s="503">
        <v>917813.38</v>
      </c>
      <c r="B25" s="105"/>
      <c r="C25" s="107"/>
      <c r="D25" s="111"/>
      <c r="E25" s="111"/>
      <c r="F25" s="111"/>
      <c r="G25" s="111"/>
      <c r="H25" s="111"/>
      <c r="I25" s="111"/>
    </row>
    <row r="26" spans="1:9" ht="12.75">
      <c r="A26" s="112"/>
      <c r="B26" s="110"/>
      <c r="C26" s="111"/>
      <c r="D26" s="111"/>
      <c r="E26" s="111"/>
      <c r="F26" s="111"/>
      <c r="G26" s="111"/>
      <c r="H26" s="111"/>
      <c r="I26" s="111"/>
    </row>
    <row r="27" spans="1:9" ht="12.75">
      <c r="A27" s="113">
        <f>D9</f>
        <v>0</v>
      </c>
      <c r="B27" s="114">
        <f>D24</f>
        <v>0</v>
      </c>
      <c r="C27" s="111"/>
      <c r="D27" s="111"/>
      <c r="E27" s="111"/>
      <c r="F27" s="111"/>
      <c r="G27" s="111"/>
      <c r="H27" s="111"/>
      <c r="I27" s="111"/>
    </row>
    <row r="28" spans="1:9" ht="12.75">
      <c r="A28" s="113" t="str">
        <f>E8</f>
        <v>Fonctions</v>
      </c>
      <c r="B28" s="114">
        <f>E24</f>
        <v>0</v>
      </c>
      <c r="C28" s="111"/>
      <c r="D28" s="111"/>
      <c r="E28" s="111"/>
      <c r="F28" s="111"/>
      <c r="G28" s="111"/>
      <c r="H28" s="111"/>
      <c r="I28" s="111"/>
    </row>
    <row r="29" spans="1:9" ht="12.75">
      <c r="A29" s="113">
        <f>F8</f>
        <v>0</v>
      </c>
      <c r="B29" s="114">
        <f>F24</f>
        <v>0</v>
      </c>
      <c r="C29" s="111"/>
      <c r="D29" s="111"/>
      <c r="E29" s="111"/>
      <c r="F29" s="111"/>
      <c r="G29" s="111"/>
      <c r="H29" s="111"/>
      <c r="I29" s="111"/>
    </row>
    <row r="30" spans="1:9" ht="12.75">
      <c r="A30" s="113">
        <f>G8</f>
        <v>2011</v>
      </c>
      <c r="B30" s="114">
        <f>G24</f>
        <v>0</v>
      </c>
      <c r="C30" s="111"/>
      <c r="D30" s="111"/>
      <c r="E30" s="111"/>
      <c r="F30" s="111"/>
      <c r="G30" s="111"/>
      <c r="H30" s="111"/>
      <c r="I30" s="111"/>
    </row>
    <row r="31" spans="1:9" ht="12.75">
      <c r="A31" s="113">
        <f>H8</f>
        <v>2012</v>
      </c>
      <c r="B31" s="114">
        <f>H24</f>
        <v>0</v>
      </c>
      <c r="C31" s="111"/>
      <c r="D31" s="111"/>
      <c r="E31" s="111"/>
      <c r="F31" s="111"/>
      <c r="G31" s="111"/>
      <c r="H31" s="111"/>
      <c r="I31" s="111"/>
    </row>
    <row r="32" spans="1:9" ht="12.75">
      <c r="A32" s="113">
        <f>I8</f>
        <v>2013</v>
      </c>
      <c r="B32" s="114">
        <f>I24</f>
        <v>0</v>
      </c>
      <c r="C32" s="111"/>
      <c r="D32" s="111"/>
      <c r="E32" s="111"/>
      <c r="F32" s="111"/>
      <c r="G32" s="111"/>
      <c r="H32" s="111"/>
      <c r="I32" s="111"/>
    </row>
    <row r="33" ht="10.5" customHeight="1"/>
    <row r="34" ht="12.75">
      <c r="B34" t="s">
        <v>152</v>
      </c>
    </row>
    <row r="36" spans="3:7" ht="12.75">
      <c r="C36" s="154">
        <f>D36-1</f>
        <v>2011</v>
      </c>
      <c r="D36" s="154">
        <f>E36-1</f>
        <v>2012</v>
      </c>
      <c r="E36" s="154">
        <f>F36-1</f>
        <v>2013</v>
      </c>
      <c r="F36" s="154">
        <f>H2</f>
        <v>2014</v>
      </c>
      <c r="G36" s="41" t="s">
        <v>164</v>
      </c>
    </row>
    <row r="37" spans="1:7" ht="12.75">
      <c r="A37" s="433" t="s">
        <v>153</v>
      </c>
      <c r="B37" s="476"/>
      <c r="C37" s="274">
        <v>510884.8</v>
      </c>
      <c r="D37" s="274">
        <v>1453958.98</v>
      </c>
      <c r="E37" s="274">
        <v>835969.29</v>
      </c>
      <c r="F37" s="274">
        <v>1418675.45</v>
      </c>
      <c r="G37" s="274">
        <f>SUM(C37:F37)</f>
        <v>4219488.5200000005</v>
      </c>
    </row>
    <row r="38" spans="1:7" ht="12.75">
      <c r="A38" s="433" t="s">
        <v>154</v>
      </c>
      <c r="B38" s="476"/>
      <c r="C38" s="274">
        <v>3290482.43</v>
      </c>
      <c r="D38" s="274">
        <v>394259.25</v>
      </c>
      <c r="E38" s="274">
        <v>260017.84</v>
      </c>
      <c r="F38" s="274">
        <v>815285.43</v>
      </c>
      <c r="G38" s="274">
        <f>SUM(C38:F38)</f>
        <v>4760044.95</v>
      </c>
    </row>
    <row r="39" spans="1:7" ht="12.75">
      <c r="A39" s="433" t="s">
        <v>460</v>
      </c>
      <c r="B39" s="476"/>
      <c r="C39" s="274">
        <v>1239561.32</v>
      </c>
      <c r="D39" s="274">
        <v>186524.01</v>
      </c>
      <c r="E39" s="274">
        <v>311148.06</v>
      </c>
      <c r="F39" s="274">
        <v>477742.26</v>
      </c>
      <c r="G39" s="274">
        <f>SUM(C39:F39)</f>
        <v>2214975.6500000004</v>
      </c>
    </row>
    <row r="40" spans="1:7" ht="12.75">
      <c r="A40" s="433" t="s">
        <v>564</v>
      </c>
      <c r="B40" s="476"/>
      <c r="C40" s="275">
        <v>5040928.55</v>
      </c>
      <c r="D40" s="275">
        <v>2034742.24</v>
      </c>
      <c r="E40" s="275">
        <v>1407135.19</v>
      </c>
      <c r="F40" s="275">
        <v>2711703.14</v>
      </c>
      <c r="G40" s="276">
        <f>SUM(G37:G39)</f>
        <v>11194509.120000001</v>
      </c>
    </row>
    <row r="41" spans="3:7" ht="12.75">
      <c r="C41" s="129"/>
      <c r="D41" s="129"/>
      <c r="E41" s="129"/>
      <c r="F41" s="129"/>
      <c r="G41" s="129"/>
    </row>
    <row r="42" spans="1:7" ht="12.75">
      <c r="A42" s="508" t="s">
        <v>446</v>
      </c>
      <c r="B42" s="508"/>
      <c r="C42" s="251">
        <f>IF(C40=0,"",C39/C40)</f>
        <v>0.24589940279951006</v>
      </c>
      <c r="D42" s="251">
        <f>IF(D40=0,"",D39/D40)</f>
        <v>0.0916696013545185</v>
      </c>
      <c r="E42" s="251">
        <f>IF(E40=0,"",E39/E40)</f>
        <v>0.22112165356336516</v>
      </c>
      <c r="F42" s="251">
        <f>IF(F40=0,"",F39/F40)</f>
        <v>0.176177935170293</v>
      </c>
      <c r="G42" s="251">
        <f>IF(G40=0,"",G39/G40)</f>
        <v>0.19786268663114012</v>
      </c>
    </row>
    <row r="69" ht="12.75">
      <c r="B69" t="s">
        <v>554</v>
      </c>
    </row>
    <row r="71" spans="5:11" ht="12.75">
      <c r="E71" s="504" t="s">
        <v>552</v>
      </c>
      <c r="F71" s="505"/>
      <c r="G71" s="505"/>
      <c r="H71" s="505"/>
      <c r="I71" s="505"/>
      <c r="J71" s="506"/>
      <c r="K71" s="507"/>
    </row>
    <row r="72" spans="1:11" ht="17.25" customHeight="1">
      <c r="A72" s="103"/>
      <c r="B72" s="103"/>
      <c r="C72" s="256" t="s">
        <v>542</v>
      </c>
      <c r="D72" s="254"/>
      <c r="E72" s="509" t="s">
        <v>356</v>
      </c>
      <c r="F72" s="484"/>
      <c r="G72" s="249">
        <f>H72-1</f>
        <v>2011</v>
      </c>
      <c r="H72" s="249">
        <f>I72-1</f>
        <v>2012</v>
      </c>
      <c r="I72" s="249">
        <f>J72-1</f>
        <v>2013</v>
      </c>
      <c r="J72" s="257">
        <f>H2</f>
        <v>2014</v>
      </c>
      <c r="K72" s="11" t="s">
        <v>164</v>
      </c>
    </row>
    <row r="73" spans="1:11" ht="17.25" customHeight="1">
      <c r="A73" s="104" t="s">
        <v>354</v>
      </c>
      <c r="B73" s="104"/>
      <c r="C73" s="255" t="s">
        <v>356</v>
      </c>
      <c r="D73" s="252"/>
      <c r="E73" s="499" t="s">
        <v>449</v>
      </c>
      <c r="F73" s="495"/>
      <c r="G73" s="272">
        <v>105024.97</v>
      </c>
      <c r="H73" s="272">
        <v>9479.35</v>
      </c>
      <c r="I73" s="272">
        <v>0</v>
      </c>
      <c r="J73" s="272">
        <v>423803.27</v>
      </c>
      <c r="K73" s="279">
        <f>SUM(G73:J73)</f>
        <v>538307.5900000001</v>
      </c>
    </row>
    <row r="74" spans="1:11" ht="17.25" customHeight="1">
      <c r="A74" s="104"/>
      <c r="B74" s="104"/>
      <c r="C74" s="255" t="s">
        <v>355</v>
      </c>
      <c r="D74" s="252"/>
      <c r="E74" s="499" t="s">
        <v>450</v>
      </c>
      <c r="F74" s="495"/>
      <c r="G74" s="273">
        <v>0</v>
      </c>
      <c r="H74" s="273">
        <v>0</v>
      </c>
      <c r="I74" s="273">
        <v>0</v>
      </c>
      <c r="J74" s="273">
        <v>0</v>
      </c>
      <c r="K74" s="279">
        <f aca="true" t="shared" si="2" ref="K74:K80">SUM(G74:J74)</f>
        <v>0</v>
      </c>
    </row>
    <row r="75" spans="1:11" ht="17.25" customHeight="1">
      <c r="A75" s="500">
        <f>A78-1</f>
        <v>2011</v>
      </c>
      <c r="B75" s="105" t="s">
        <v>357</v>
      </c>
      <c r="C75" s="106">
        <v>6663889.51</v>
      </c>
      <c r="D75" s="253"/>
      <c r="E75" s="499" t="s">
        <v>451</v>
      </c>
      <c r="F75" s="495"/>
      <c r="G75" s="273">
        <v>77537.32</v>
      </c>
      <c r="H75" s="273">
        <v>72398.22</v>
      </c>
      <c r="I75" s="273">
        <v>17485.75</v>
      </c>
      <c r="J75" s="273">
        <v>393848.02</v>
      </c>
      <c r="K75" s="279">
        <f t="shared" si="2"/>
        <v>561269.31</v>
      </c>
    </row>
    <row r="76" spans="1:11" ht="17.25" customHeight="1">
      <c r="A76" s="500">
        <v>917813.38</v>
      </c>
      <c r="B76" s="105" t="s">
        <v>551</v>
      </c>
      <c r="C76" s="106">
        <v>2072196.56</v>
      </c>
      <c r="D76" s="253"/>
      <c r="E76" s="499" t="s">
        <v>461</v>
      </c>
      <c r="F76" s="495"/>
      <c r="G76" s="273">
        <v>0</v>
      </c>
      <c r="H76" s="273">
        <v>0</v>
      </c>
      <c r="I76" s="273">
        <v>0</v>
      </c>
      <c r="J76" s="273">
        <v>5477.17</v>
      </c>
      <c r="K76" s="279">
        <f t="shared" si="2"/>
        <v>5477.17</v>
      </c>
    </row>
    <row r="77" spans="1:11" ht="17.25" customHeight="1">
      <c r="A77" s="500">
        <v>917813.38</v>
      </c>
      <c r="B77" s="105"/>
      <c r="C77" s="107"/>
      <c r="D77" s="111"/>
      <c r="E77" s="499" t="s">
        <v>452</v>
      </c>
      <c r="F77" s="495"/>
      <c r="G77" s="273">
        <v>0</v>
      </c>
      <c r="H77" s="273">
        <v>0</v>
      </c>
      <c r="I77" s="273">
        <v>0</v>
      </c>
      <c r="J77" s="273">
        <v>0</v>
      </c>
      <c r="K77" s="279">
        <f t="shared" si="2"/>
        <v>0</v>
      </c>
    </row>
    <row r="78" spans="1:11" ht="17.25" customHeight="1">
      <c r="A78" s="500">
        <f>A81-1</f>
        <v>2012</v>
      </c>
      <c r="B78" s="105" t="s">
        <v>357</v>
      </c>
      <c r="C78" s="106">
        <v>3096553.34</v>
      </c>
      <c r="D78" s="253"/>
      <c r="E78" s="499" t="s">
        <v>453</v>
      </c>
      <c r="F78" s="495"/>
      <c r="G78" s="273">
        <v>7801.52</v>
      </c>
      <c r="H78" s="273">
        <v>21048.94</v>
      </c>
      <c r="I78" s="273">
        <v>0</v>
      </c>
      <c r="J78" s="273">
        <v>0</v>
      </c>
      <c r="K78" s="279">
        <f t="shared" si="2"/>
        <v>28850.46</v>
      </c>
    </row>
    <row r="79" spans="1:11" ht="17.25" customHeight="1">
      <c r="A79" s="500">
        <v>917813.38</v>
      </c>
      <c r="B79" s="105" t="s">
        <v>551</v>
      </c>
      <c r="C79" s="106">
        <v>302328.49</v>
      </c>
      <c r="D79" s="253"/>
      <c r="E79" s="499" t="s">
        <v>454</v>
      </c>
      <c r="F79" s="495"/>
      <c r="G79" s="273">
        <v>0</v>
      </c>
      <c r="H79" s="273">
        <v>30607.6</v>
      </c>
      <c r="I79" s="273">
        <v>0</v>
      </c>
      <c r="J79" s="273">
        <v>0</v>
      </c>
      <c r="K79" s="279">
        <f t="shared" si="2"/>
        <v>30607.6</v>
      </c>
    </row>
    <row r="80" spans="1:11" ht="17.25" customHeight="1">
      <c r="A80" s="500">
        <v>917813.38</v>
      </c>
      <c r="B80" s="105"/>
      <c r="C80" s="107"/>
      <c r="D80" s="111"/>
      <c r="E80" s="499" t="s">
        <v>555</v>
      </c>
      <c r="F80" s="495"/>
      <c r="G80" s="272">
        <v>0</v>
      </c>
      <c r="H80" s="272">
        <v>0</v>
      </c>
      <c r="I80" s="272">
        <v>0</v>
      </c>
      <c r="J80" s="272">
        <v>0</v>
      </c>
      <c r="K80" s="279">
        <f t="shared" si="2"/>
        <v>0</v>
      </c>
    </row>
    <row r="81" spans="1:11" ht="17.25" customHeight="1">
      <c r="A81" s="500">
        <f>A84-1</f>
        <v>2013</v>
      </c>
      <c r="B81" s="105" t="s">
        <v>357</v>
      </c>
      <c r="C81" s="106">
        <v>4540722.06</v>
      </c>
      <c r="D81" s="253"/>
      <c r="E81" s="499" t="s">
        <v>549</v>
      </c>
      <c r="F81" s="495"/>
      <c r="G81" s="273">
        <v>0</v>
      </c>
      <c r="H81" s="273">
        <v>0</v>
      </c>
      <c r="I81" s="273">
        <v>0</v>
      </c>
      <c r="J81" s="273">
        <v>0</v>
      </c>
      <c r="K81" s="279">
        <f>SUM(G81:J81)</f>
        <v>0</v>
      </c>
    </row>
    <row r="82" spans="1:11" ht="17.25" customHeight="1">
      <c r="A82" s="500">
        <v>917813.38</v>
      </c>
      <c r="B82" s="105" t="s">
        <v>551</v>
      </c>
      <c r="C82" s="106">
        <v>112326.7</v>
      </c>
      <c r="D82" s="253"/>
      <c r="E82" s="499" t="s">
        <v>455</v>
      </c>
      <c r="F82" s="495"/>
      <c r="G82" s="273">
        <v>0</v>
      </c>
      <c r="H82" s="273">
        <v>0</v>
      </c>
      <c r="I82" s="273">
        <v>1775.45</v>
      </c>
      <c r="J82" s="273">
        <v>0</v>
      </c>
      <c r="K82" s="279">
        <f>SUM(G82:J82)</f>
        <v>1775.45</v>
      </c>
    </row>
    <row r="83" spans="1:11" ht="17.25" customHeight="1">
      <c r="A83" s="500">
        <v>917813.38</v>
      </c>
      <c r="B83" s="105"/>
      <c r="C83" s="107"/>
      <c r="D83" s="111"/>
      <c r="E83" s="409" t="s">
        <v>456</v>
      </c>
      <c r="F83" s="408"/>
      <c r="G83" s="273">
        <v>1351798.29</v>
      </c>
      <c r="H83" s="273">
        <v>17989.94</v>
      </c>
      <c r="I83" s="273">
        <v>4579.36</v>
      </c>
      <c r="J83" s="273">
        <v>13694.95</v>
      </c>
      <c r="K83" s="279">
        <f>SUM(G83:J83)</f>
        <v>1388062.54</v>
      </c>
    </row>
    <row r="84" spans="1:11" ht="17.25" customHeight="1">
      <c r="A84" s="500">
        <f>H2</f>
        <v>2014</v>
      </c>
      <c r="B84" s="105" t="s">
        <v>357</v>
      </c>
      <c r="C84" s="106">
        <v>1178246.29</v>
      </c>
      <c r="D84" s="253"/>
      <c r="E84" s="409" t="s">
        <v>457</v>
      </c>
      <c r="F84" s="408"/>
      <c r="G84" s="273">
        <v>0</v>
      </c>
      <c r="H84" s="273">
        <v>0</v>
      </c>
      <c r="I84" s="273">
        <v>0</v>
      </c>
      <c r="J84" s="273">
        <v>0</v>
      </c>
      <c r="K84" s="279">
        <f>SUM(G84:J84)</f>
        <v>0</v>
      </c>
    </row>
    <row r="85" spans="1:11" ht="17.25" customHeight="1">
      <c r="A85" s="500">
        <v>917813.38</v>
      </c>
      <c r="B85" s="105" t="s">
        <v>551</v>
      </c>
      <c r="C85" s="106">
        <v>1789063.33</v>
      </c>
      <c r="D85" s="253"/>
      <c r="E85" s="409" t="s">
        <v>458</v>
      </c>
      <c r="F85" s="408"/>
      <c r="G85" s="273">
        <v>0</v>
      </c>
      <c r="H85" s="273">
        <v>0</v>
      </c>
      <c r="I85" s="273">
        <v>0</v>
      </c>
      <c r="J85" s="273">
        <v>0</v>
      </c>
      <c r="K85" s="279">
        <f>SUM(G85:J85)</f>
        <v>0</v>
      </c>
    </row>
    <row r="86" spans="1:11" ht="17.25" customHeight="1">
      <c r="A86" s="500">
        <v>917813.38</v>
      </c>
      <c r="B86" s="105"/>
      <c r="C86" s="107"/>
      <c r="D86" s="111"/>
      <c r="E86" s="253"/>
      <c r="F86" s="277" t="s">
        <v>459</v>
      </c>
      <c r="G86" s="278">
        <f>SUM(G73:G85)</f>
        <v>1542162.1</v>
      </c>
      <c r="H86" s="278">
        <f>SUM(H73:H85)</f>
        <v>151524.05000000002</v>
      </c>
      <c r="I86" s="278">
        <f>SUM(I73:I85)</f>
        <v>23840.56</v>
      </c>
      <c r="J86" s="278">
        <f>SUM(J73:J85)</f>
        <v>836823.41</v>
      </c>
      <c r="K86" s="278">
        <f>SUM(K73:K85)</f>
        <v>2554350.12</v>
      </c>
    </row>
    <row r="87" spans="1:9" ht="17.25" customHeight="1">
      <c r="A87" s="501" t="s">
        <v>447</v>
      </c>
      <c r="B87" s="105" t="s">
        <v>357</v>
      </c>
      <c r="C87" s="106">
        <f>C84+C81+C78+C75</f>
        <v>15479411.2</v>
      </c>
      <c r="D87" s="253"/>
      <c r="E87" s="253"/>
      <c r="F87" s="253"/>
      <c r="G87" s="253"/>
      <c r="H87" s="253"/>
      <c r="I87" s="253"/>
    </row>
    <row r="88" spans="1:9" ht="17.25" customHeight="1">
      <c r="A88" s="502">
        <v>917813.38</v>
      </c>
      <c r="B88" s="105" t="s">
        <v>551</v>
      </c>
      <c r="C88" s="106">
        <f>C85+C82+C79+C76</f>
        <v>4275915.08</v>
      </c>
      <c r="D88" s="253"/>
      <c r="E88" s="253"/>
      <c r="F88" s="253"/>
      <c r="G88" s="253"/>
      <c r="H88" s="253"/>
      <c r="I88" s="253"/>
    </row>
    <row r="89" spans="1:9" ht="17.25" customHeight="1">
      <c r="A89" s="503">
        <v>917813.38</v>
      </c>
      <c r="B89" s="105"/>
      <c r="C89" s="107"/>
      <c r="D89" s="111"/>
      <c r="E89" s="111"/>
      <c r="F89" s="111"/>
      <c r="G89" s="111"/>
      <c r="H89" s="111"/>
      <c r="I89" s="111"/>
    </row>
    <row r="90" spans="1:9" ht="12.75">
      <c r="A90" s="112"/>
      <c r="B90" s="110"/>
      <c r="C90" s="111"/>
      <c r="D90" s="111"/>
      <c r="E90" s="111"/>
      <c r="F90" s="111"/>
      <c r="G90" s="111"/>
      <c r="H90" s="111"/>
      <c r="I90" s="111"/>
    </row>
    <row r="91" spans="1:9" ht="12.75">
      <c r="A91" s="113">
        <f>D73</f>
        <v>0</v>
      </c>
      <c r="B91" s="114">
        <f>D88</f>
        <v>0</v>
      </c>
      <c r="C91" s="111"/>
      <c r="D91" s="111"/>
      <c r="E91" s="111"/>
      <c r="F91" s="111"/>
      <c r="G91" s="111"/>
      <c r="H91" s="111"/>
      <c r="I91" s="111"/>
    </row>
    <row r="92" spans="1:9" ht="12.75">
      <c r="A92" s="113" t="str">
        <f>E72</f>
        <v>Fonctions</v>
      </c>
      <c r="B92" s="114">
        <f>E88</f>
        <v>0</v>
      </c>
      <c r="C92" s="111"/>
      <c r="D92" s="111"/>
      <c r="E92" s="111"/>
      <c r="F92" s="111"/>
      <c r="G92" s="111"/>
      <c r="H92" s="111"/>
      <c r="I92" s="111"/>
    </row>
    <row r="93" spans="1:9" ht="12.75">
      <c r="A93" s="113">
        <f>F72</f>
        <v>0</v>
      </c>
      <c r="B93" s="114">
        <f>F88</f>
        <v>0</v>
      </c>
      <c r="C93" s="111"/>
      <c r="D93" s="111"/>
      <c r="E93" s="111"/>
      <c r="F93" s="111"/>
      <c r="G93" s="111"/>
      <c r="H93" s="111"/>
      <c r="I93" s="111"/>
    </row>
    <row r="94" spans="1:9" ht="12.75">
      <c r="A94" s="113">
        <f>G72</f>
        <v>2011</v>
      </c>
      <c r="B94" s="114">
        <f>G88</f>
        <v>0</v>
      </c>
      <c r="C94" s="111"/>
      <c r="D94" s="111"/>
      <c r="E94" s="111"/>
      <c r="F94" s="111"/>
      <c r="G94" s="111"/>
      <c r="H94" s="111"/>
      <c r="I94" s="111"/>
    </row>
    <row r="95" spans="1:9" ht="12.75">
      <c r="A95" s="113">
        <f>H72</f>
        <v>2012</v>
      </c>
      <c r="B95" s="114">
        <f>H88</f>
        <v>0</v>
      </c>
      <c r="C95" s="111"/>
      <c r="D95" s="111"/>
      <c r="E95" s="111"/>
      <c r="F95" s="111"/>
      <c r="G95" s="111"/>
      <c r="H95" s="111"/>
      <c r="I95" s="111"/>
    </row>
    <row r="96" spans="1:9" ht="12.75">
      <c r="A96" s="113">
        <f>I72</f>
        <v>2013</v>
      </c>
      <c r="B96" s="114">
        <f>I88</f>
        <v>0</v>
      </c>
      <c r="C96" s="111"/>
      <c r="D96" s="111"/>
      <c r="E96" s="111"/>
      <c r="F96" s="111"/>
      <c r="G96" s="111"/>
      <c r="H96" s="111"/>
      <c r="I96" s="111"/>
    </row>
  </sheetData>
  <sheetProtection/>
  <mergeCells count="38">
    <mergeCell ref="A87:A89"/>
    <mergeCell ref="A78:A80"/>
    <mergeCell ref="E78:F78"/>
    <mergeCell ref="E79:F79"/>
    <mergeCell ref="A81:A83"/>
    <mergeCell ref="E81:F81"/>
    <mergeCell ref="E82:F82"/>
    <mergeCell ref="A75:A77"/>
    <mergeCell ref="E75:F75"/>
    <mergeCell ref="E76:F76"/>
    <mergeCell ref="E77:F77"/>
    <mergeCell ref="A84:A86"/>
    <mergeCell ref="E80:F80"/>
    <mergeCell ref="A40:B40"/>
    <mergeCell ref="A38:B38"/>
    <mergeCell ref="A37:B37"/>
    <mergeCell ref="E74:F74"/>
    <mergeCell ref="E73:F73"/>
    <mergeCell ref="E72:F72"/>
    <mergeCell ref="A11:A13"/>
    <mergeCell ref="A14:A16"/>
    <mergeCell ref="A17:A19"/>
    <mergeCell ref="A23:A25"/>
    <mergeCell ref="A39:B39"/>
    <mergeCell ref="E71:K71"/>
    <mergeCell ref="A20:A22"/>
    <mergeCell ref="E18:F18"/>
    <mergeCell ref="E17:F17"/>
    <mergeCell ref="A42:B42"/>
    <mergeCell ref="E7:K7"/>
    <mergeCell ref="E9:F9"/>
    <mergeCell ref="E10:F10"/>
    <mergeCell ref="E12:F12"/>
    <mergeCell ref="E13:F13"/>
    <mergeCell ref="E16:F16"/>
    <mergeCell ref="E14:F14"/>
    <mergeCell ref="E11:F11"/>
    <mergeCell ref="E15:F15"/>
  </mergeCells>
  <printOptions/>
  <pageMargins left="0.47" right="0.44" top="0.984251969" bottom="0.984251969" header="0.4921259845" footer="0.4921259845"/>
  <pageSetup horizontalDpi="300" verticalDpi="300" orientation="landscape" paperSize="9" scale="86" r:id="rId2"/>
  <rowBreaks count="2" manualBreakCount="2">
    <brk id="33" max="255" man="1"/>
    <brk id="67" max="255" man="1"/>
  </rowBreaks>
  <drawing r:id="rId1"/>
</worksheet>
</file>

<file path=xl/worksheets/sheet13.xml><?xml version="1.0" encoding="utf-8"?>
<worksheet xmlns="http://schemas.openxmlformats.org/spreadsheetml/2006/main" xmlns:r="http://schemas.openxmlformats.org/officeDocument/2006/relationships">
  <sheetPr codeName="Feuil11"/>
  <dimension ref="A1:H74"/>
  <sheetViews>
    <sheetView zoomScalePageLayoutView="0" workbookViewId="0" topLeftCell="A50">
      <selection activeCell="F73" sqref="F73"/>
    </sheetView>
  </sheetViews>
  <sheetFormatPr defaultColWidth="11.421875" defaultRowHeight="12.75"/>
  <cols>
    <col min="1" max="1" width="5.421875" style="0" customWidth="1"/>
    <col min="2" max="2" width="39.7109375" style="0" customWidth="1"/>
    <col min="3" max="6" width="15.7109375" style="0" customWidth="1"/>
  </cols>
  <sheetData>
    <row r="1" spans="1:8" ht="12.75">
      <c r="A1" s="19" t="s">
        <v>0</v>
      </c>
      <c r="B1" s="34"/>
      <c r="C1" s="193" t="s">
        <v>1</v>
      </c>
      <c r="D1" s="34"/>
      <c r="E1" s="193" t="str">
        <f>Coordonnées!C1</f>
        <v>AISEAU-PRESLES</v>
      </c>
      <c r="F1" s="34"/>
      <c r="G1" s="193" t="s">
        <v>341</v>
      </c>
      <c r="H1" s="100">
        <f>Coordonnées!E1</f>
        <v>52074</v>
      </c>
    </row>
    <row r="2" spans="1:8" ht="12.75">
      <c r="A2" s="23"/>
      <c r="B2" s="203"/>
      <c r="C2" s="27"/>
      <c r="D2" s="27"/>
      <c r="E2" s="203"/>
      <c r="F2" s="27"/>
      <c r="G2" s="203" t="s">
        <v>2</v>
      </c>
      <c r="H2" s="204">
        <f>Coordonnées!E2</f>
        <v>2014</v>
      </c>
    </row>
    <row r="4" spans="2:3" ht="12.75">
      <c r="B4">
        <v>5</v>
      </c>
      <c r="C4" s="1" t="s">
        <v>15</v>
      </c>
    </row>
    <row r="5" spans="1:3" ht="12.75">
      <c r="A5" s="1"/>
      <c r="C5" t="s">
        <v>120</v>
      </c>
    </row>
    <row r="6" spans="1:6" ht="12.75">
      <c r="A6" s="29"/>
      <c r="B6" s="30" t="s">
        <v>25</v>
      </c>
      <c r="C6" s="234">
        <f>D6-1</f>
        <v>2011</v>
      </c>
      <c r="D6" s="234">
        <f>E6-1</f>
        <v>2012</v>
      </c>
      <c r="E6" s="234">
        <f>F6-1</f>
        <v>2013</v>
      </c>
      <c r="F6" s="234">
        <f>H2</f>
        <v>2014</v>
      </c>
    </row>
    <row r="7" spans="1:6" ht="12.75">
      <c r="A7" s="20" t="s">
        <v>101</v>
      </c>
      <c r="B7" s="25" t="s">
        <v>102</v>
      </c>
      <c r="C7" s="18"/>
      <c r="D7" s="18"/>
      <c r="E7" s="18"/>
      <c r="F7" s="18"/>
    </row>
    <row r="8" spans="1:6" ht="12.75">
      <c r="A8" s="21"/>
      <c r="B8" s="10" t="s">
        <v>528</v>
      </c>
      <c r="C8" s="29">
        <v>9308086.88</v>
      </c>
      <c r="D8" s="29">
        <v>8944151.64</v>
      </c>
      <c r="E8" s="29">
        <v>8568060.49</v>
      </c>
      <c r="F8" s="29">
        <v>8799909.54</v>
      </c>
    </row>
    <row r="9" spans="1:6" ht="12.75">
      <c r="A9" s="21"/>
      <c r="B9" s="10" t="s">
        <v>562</v>
      </c>
      <c r="C9" s="101">
        <v>1213765.42</v>
      </c>
      <c r="D9" s="101">
        <v>1157755.63</v>
      </c>
      <c r="E9" s="101">
        <v>1112789.64</v>
      </c>
      <c r="F9" s="101">
        <v>1211954.25</v>
      </c>
    </row>
    <row r="10" spans="1:6" ht="12.75">
      <c r="A10" s="21"/>
      <c r="B10" s="10" t="s">
        <v>105</v>
      </c>
      <c r="C10" s="101">
        <v>420631.23</v>
      </c>
      <c r="D10" s="101">
        <v>377624.36</v>
      </c>
      <c r="E10" s="101">
        <v>352968.85</v>
      </c>
      <c r="F10" s="101">
        <v>337018.16</v>
      </c>
    </row>
    <row r="11" spans="1:6" ht="12.75">
      <c r="A11" s="22"/>
      <c r="B11" s="26" t="s">
        <v>106</v>
      </c>
      <c r="C11" s="101">
        <f>SUM(C9:C10)</f>
        <v>1634396.65</v>
      </c>
      <c r="D11" s="101">
        <f>SUM(D9:D10)</f>
        <v>1535379.9899999998</v>
      </c>
      <c r="E11" s="101">
        <f>SUM(E9:E10)</f>
        <v>1465758.4899999998</v>
      </c>
      <c r="F11" s="101">
        <f>SUM(F9:F10)</f>
        <v>1548972.41</v>
      </c>
    </row>
    <row r="12" spans="1:6" ht="12.75">
      <c r="A12" s="23"/>
      <c r="B12" s="27" t="s">
        <v>182</v>
      </c>
      <c r="C12" s="101">
        <f>IF(C9&lt;&gt;0,C8/C9,"")</f>
        <v>7.668769209127742</v>
      </c>
      <c r="D12" s="101">
        <f>IF(D9&lt;&gt;0,D8/D9,"")</f>
        <v>7.725422712908769</v>
      </c>
      <c r="E12" s="101">
        <f>IF(E9&lt;&gt;0,E8/E9,"")</f>
        <v>7.6996228056185005</v>
      </c>
      <c r="F12" s="101">
        <f>IF(F9&lt;&gt;0,F8/F9,"")</f>
        <v>7.260925517609265</v>
      </c>
    </row>
    <row r="13" spans="1:6" ht="12.75">
      <c r="A13" s="20" t="s">
        <v>107</v>
      </c>
      <c r="B13" s="25" t="s">
        <v>108</v>
      </c>
      <c r="C13" s="18"/>
      <c r="D13" s="18"/>
      <c r="E13" s="18"/>
      <c r="F13" s="18"/>
    </row>
    <row r="14" spans="1:6" ht="12.75">
      <c r="A14" s="21"/>
      <c r="B14" s="10" t="s">
        <v>528</v>
      </c>
      <c r="C14" s="5">
        <v>170746.18</v>
      </c>
      <c r="D14" s="5">
        <v>163994.28</v>
      </c>
      <c r="E14" s="5">
        <v>157009.8</v>
      </c>
      <c r="F14" s="5">
        <v>149784.74</v>
      </c>
    </row>
    <row r="15" spans="1:6" ht="12.75">
      <c r="A15" s="21" t="s">
        <v>109</v>
      </c>
      <c r="B15" s="28" t="s">
        <v>110</v>
      </c>
      <c r="C15" s="5"/>
      <c r="D15" s="5"/>
      <c r="E15" s="5"/>
      <c r="F15" s="5"/>
    </row>
    <row r="16" spans="1:6" ht="12.75">
      <c r="A16" s="21"/>
      <c r="B16" s="10" t="s">
        <v>562</v>
      </c>
      <c r="C16" s="5">
        <v>0</v>
      </c>
      <c r="D16" s="5">
        <v>0</v>
      </c>
      <c r="E16" s="5">
        <v>0</v>
      </c>
      <c r="F16" s="5">
        <v>0</v>
      </c>
    </row>
    <row r="17" spans="1:6" ht="12.75">
      <c r="A17" s="21"/>
      <c r="B17" s="10" t="s">
        <v>105</v>
      </c>
      <c r="C17" s="5">
        <v>0</v>
      </c>
      <c r="D17" s="5">
        <v>0</v>
      </c>
      <c r="E17" s="5">
        <v>0</v>
      </c>
      <c r="F17" s="5">
        <v>0</v>
      </c>
    </row>
    <row r="18" spans="1:6" ht="12.75">
      <c r="A18" s="21"/>
      <c r="B18" s="10" t="s">
        <v>106</v>
      </c>
      <c r="C18" s="5">
        <f>SUM(C16:C17)</f>
        <v>0</v>
      </c>
      <c r="D18" s="5">
        <f>SUM(D16:D17)</f>
        <v>0</v>
      </c>
      <c r="E18" s="5">
        <f>SUM(E16:E17)</f>
        <v>0</v>
      </c>
      <c r="F18" s="5">
        <f>SUM(F16:F17)</f>
        <v>0</v>
      </c>
    </row>
    <row r="19" spans="1:6" ht="12.75">
      <c r="A19" s="21" t="s">
        <v>111</v>
      </c>
      <c r="B19" s="28" t="s">
        <v>112</v>
      </c>
      <c r="C19" s="5"/>
      <c r="D19" s="5"/>
      <c r="E19" s="5"/>
      <c r="F19" s="5"/>
    </row>
    <row r="20" spans="1:6" ht="12.75">
      <c r="A20" s="21"/>
      <c r="B20" s="10" t="s">
        <v>562</v>
      </c>
      <c r="C20" s="5">
        <v>0</v>
      </c>
      <c r="D20" s="5">
        <v>0</v>
      </c>
      <c r="E20" s="5">
        <v>0</v>
      </c>
      <c r="F20" s="5">
        <v>0</v>
      </c>
    </row>
    <row r="21" spans="1:6" ht="12.75">
      <c r="A21" s="21"/>
      <c r="B21" s="10" t="s">
        <v>105</v>
      </c>
      <c r="C21" s="5"/>
      <c r="D21" s="5"/>
      <c r="E21" s="5"/>
      <c r="F21" s="5"/>
    </row>
    <row r="22" spans="1:6" ht="12.75">
      <c r="A22" s="21"/>
      <c r="B22" s="10" t="s">
        <v>106</v>
      </c>
      <c r="C22" s="5">
        <f>SUM(C20:C21)</f>
        <v>0</v>
      </c>
      <c r="D22" s="5">
        <f>SUM(D20:D21)</f>
        <v>0</v>
      </c>
      <c r="E22" s="5">
        <f>SUM(E20:E21)</f>
        <v>0</v>
      </c>
      <c r="F22" s="5">
        <f>SUM(F20:F21)</f>
        <v>0</v>
      </c>
    </row>
    <row r="23" spans="1:6" ht="12.75">
      <c r="A23" s="23"/>
      <c r="B23" s="27"/>
      <c r="C23" s="5"/>
      <c r="D23" s="5"/>
      <c r="E23" s="5"/>
      <c r="F23" s="5"/>
    </row>
    <row r="24" spans="1:6" ht="12.75">
      <c r="A24" s="20" t="s">
        <v>113</v>
      </c>
      <c r="B24" s="25" t="s">
        <v>114</v>
      </c>
      <c r="C24" s="18"/>
      <c r="D24" s="18"/>
      <c r="E24" s="18"/>
      <c r="F24" s="18"/>
    </row>
    <row r="25" spans="1:6" ht="12.75">
      <c r="A25" s="21"/>
      <c r="B25" s="10" t="s">
        <v>528</v>
      </c>
      <c r="C25" s="132">
        <v>334521.28</v>
      </c>
      <c r="D25" s="132">
        <v>1001014.9</v>
      </c>
      <c r="E25" s="132">
        <v>961184.05</v>
      </c>
      <c r="F25" s="132">
        <v>920392.09</v>
      </c>
    </row>
    <row r="26" spans="1:6" ht="12.75">
      <c r="A26" s="21"/>
      <c r="B26" s="10" t="s">
        <v>562</v>
      </c>
      <c r="C26" s="101">
        <v>2544.2</v>
      </c>
      <c r="D26" s="101">
        <v>11130.26</v>
      </c>
      <c r="E26" s="101">
        <v>37847.01</v>
      </c>
      <c r="F26" s="101">
        <v>39479.34</v>
      </c>
    </row>
    <row r="27" spans="1:6" ht="12.75">
      <c r="A27" s="21"/>
      <c r="B27" s="10" t="s">
        <v>105</v>
      </c>
      <c r="C27" s="101">
        <v>94.6</v>
      </c>
      <c r="D27" s="101">
        <v>11706.93</v>
      </c>
      <c r="E27" s="101">
        <v>36049.68</v>
      </c>
      <c r="F27" s="101">
        <v>31663.38</v>
      </c>
    </row>
    <row r="28" spans="1:6" ht="12.75">
      <c r="A28" s="21"/>
      <c r="B28" s="10" t="s">
        <v>106</v>
      </c>
      <c r="C28" s="101">
        <f>C26+C27</f>
        <v>2638.7999999999997</v>
      </c>
      <c r="D28" s="101">
        <f>D26+D27</f>
        <v>22837.190000000002</v>
      </c>
      <c r="E28" s="101">
        <f>E26+E27</f>
        <v>73896.69</v>
      </c>
      <c r="F28" s="101">
        <f>F26+F27</f>
        <v>71142.72</v>
      </c>
    </row>
    <row r="29" spans="1:6" ht="12.75">
      <c r="A29" s="23"/>
      <c r="B29" s="27"/>
      <c r="C29" s="5"/>
      <c r="D29" s="5"/>
      <c r="E29" s="5"/>
      <c r="F29" s="5"/>
    </row>
    <row r="30" spans="1:6" ht="12.75">
      <c r="A30" s="20" t="s">
        <v>115</v>
      </c>
      <c r="B30" s="25" t="s">
        <v>116</v>
      </c>
      <c r="C30" s="18"/>
      <c r="D30" s="18"/>
      <c r="E30" s="18"/>
      <c r="F30" s="18"/>
    </row>
    <row r="31" spans="1:6" ht="12.75">
      <c r="A31" s="21"/>
      <c r="B31" s="10" t="s">
        <v>528</v>
      </c>
      <c r="C31" s="132">
        <v>0</v>
      </c>
      <c r="D31" s="132">
        <v>0</v>
      </c>
      <c r="E31" s="132">
        <v>0</v>
      </c>
      <c r="F31" s="132">
        <v>0</v>
      </c>
    </row>
    <row r="32" spans="1:6" ht="12.75">
      <c r="A32" s="21"/>
      <c r="B32" s="10" t="s">
        <v>562</v>
      </c>
      <c r="C32" s="101">
        <v>0</v>
      </c>
      <c r="D32" s="101">
        <v>0</v>
      </c>
      <c r="E32" s="101">
        <v>0</v>
      </c>
      <c r="F32" s="101">
        <v>0</v>
      </c>
    </row>
    <row r="33" spans="1:6" ht="12.75">
      <c r="A33" s="21"/>
      <c r="B33" s="10" t="s">
        <v>105</v>
      </c>
      <c r="C33" s="101">
        <v>0</v>
      </c>
      <c r="D33" s="101">
        <v>0</v>
      </c>
      <c r="E33" s="101">
        <v>0</v>
      </c>
      <c r="F33" s="101">
        <v>0</v>
      </c>
    </row>
    <row r="34" spans="1:6" ht="12.75">
      <c r="A34" s="21"/>
      <c r="B34" s="10" t="s">
        <v>106</v>
      </c>
      <c r="C34" s="101">
        <f>C32+C33</f>
        <v>0</v>
      </c>
      <c r="D34" s="101">
        <f>D32+D33</f>
        <v>0</v>
      </c>
      <c r="E34" s="101">
        <f>E32+E33</f>
        <v>0</v>
      </c>
      <c r="F34" s="101">
        <f>F32+F33</f>
        <v>0</v>
      </c>
    </row>
    <row r="35" spans="1:6" ht="12.75">
      <c r="A35" s="23"/>
      <c r="B35" s="27"/>
      <c r="C35" s="5"/>
      <c r="D35" s="5"/>
      <c r="E35" s="5"/>
      <c r="F35" s="5"/>
    </row>
    <row r="36" spans="1:6" ht="12.75">
      <c r="A36" s="20" t="s">
        <v>117</v>
      </c>
      <c r="B36" s="25" t="s">
        <v>118</v>
      </c>
      <c r="C36" s="18"/>
      <c r="D36" s="18"/>
      <c r="E36" s="18"/>
      <c r="F36" s="18"/>
    </row>
    <row r="37" spans="1:6" ht="12.75">
      <c r="A37" s="23"/>
      <c r="B37" s="27" t="s">
        <v>103</v>
      </c>
      <c r="C37" s="5"/>
      <c r="D37" s="5"/>
      <c r="E37" s="5"/>
      <c r="F37" s="5"/>
    </row>
    <row r="38" spans="1:6" ht="12.75">
      <c r="A38" s="1"/>
      <c r="C38" s="5"/>
      <c r="D38" s="5"/>
      <c r="E38" s="5"/>
      <c r="F38" s="5"/>
    </row>
    <row r="39" spans="1:6" ht="12.75">
      <c r="A39" s="19"/>
      <c r="B39" s="24" t="s">
        <v>119</v>
      </c>
      <c r="C39" s="393">
        <f>C11+C18</f>
        <v>1634396.65</v>
      </c>
      <c r="D39" s="393">
        <f>D11+D18</f>
        <v>1535379.9899999998</v>
      </c>
      <c r="E39" s="393">
        <f>E11+E18</f>
        <v>1465758.4899999998</v>
      </c>
      <c r="F39" s="393">
        <f>F11+F18</f>
        <v>1548972.41</v>
      </c>
    </row>
    <row r="40" spans="1:6" ht="12.75">
      <c r="A40" s="23"/>
      <c r="B40" s="392" t="s">
        <v>543</v>
      </c>
      <c r="C40" s="101">
        <f>C10+C17</f>
        <v>420631.23</v>
      </c>
      <c r="D40" s="101">
        <f>D10+D17</f>
        <v>377624.36</v>
      </c>
      <c r="E40" s="101">
        <f>E10+E17</f>
        <v>352968.85</v>
      </c>
      <c r="F40" s="101">
        <f>F10+F17</f>
        <v>337018.16</v>
      </c>
    </row>
    <row r="44" spans="1:8" ht="12.75">
      <c r="A44" s="19" t="s">
        <v>0</v>
      </c>
      <c r="B44" s="34"/>
      <c r="C44" s="193" t="s">
        <v>1</v>
      </c>
      <c r="D44" s="34"/>
      <c r="E44" s="193" t="str">
        <f>E1</f>
        <v>AISEAU-PRESLES</v>
      </c>
      <c r="F44" s="34"/>
      <c r="G44" s="193" t="s">
        <v>341</v>
      </c>
      <c r="H44" s="100">
        <f>H1</f>
        <v>52074</v>
      </c>
    </row>
    <row r="45" spans="1:8" ht="12.75">
      <c r="A45" s="23"/>
      <c r="B45" s="203"/>
      <c r="C45" s="27"/>
      <c r="D45" s="27"/>
      <c r="E45" s="203"/>
      <c r="F45" s="27"/>
      <c r="G45" s="203" t="s">
        <v>2</v>
      </c>
      <c r="H45" s="204">
        <f>H2</f>
        <v>2014</v>
      </c>
    </row>
    <row r="47" ht="12.75">
      <c r="C47" t="s">
        <v>395</v>
      </c>
    </row>
    <row r="48" spans="1:6" ht="12.75">
      <c r="A48" s="29"/>
      <c r="B48" s="30" t="str">
        <f>B6</f>
        <v>Exercices:</v>
      </c>
      <c r="C48" s="234">
        <f>C6</f>
        <v>2011</v>
      </c>
      <c r="D48" s="234">
        <f>D6</f>
        <v>2012</v>
      </c>
      <c r="E48" s="234">
        <f>E6</f>
        <v>2013</v>
      </c>
      <c r="F48" s="234">
        <f>F6</f>
        <v>2014</v>
      </c>
    </row>
    <row r="49" spans="1:6" ht="12.75">
      <c r="A49" t="s">
        <v>396</v>
      </c>
      <c r="B49" t="s">
        <v>397</v>
      </c>
      <c r="C49" s="5">
        <v>886535.53</v>
      </c>
      <c r="D49" s="5">
        <v>744156.43</v>
      </c>
      <c r="E49" s="5">
        <v>875193.24</v>
      </c>
      <c r="F49" s="5">
        <v>268149.57</v>
      </c>
    </row>
    <row r="50" spans="1:6" ht="12.75">
      <c r="A50" t="s">
        <v>398</v>
      </c>
      <c r="B50" s="129" t="s">
        <v>399</v>
      </c>
      <c r="C50" s="5">
        <v>5351.46</v>
      </c>
      <c r="D50" s="5">
        <v>0</v>
      </c>
      <c r="E50" s="5">
        <v>0</v>
      </c>
      <c r="F50" s="5">
        <v>2187.25</v>
      </c>
    </row>
    <row r="51" spans="1:6" ht="12.75">
      <c r="A51" t="s">
        <v>400</v>
      </c>
      <c r="B51" s="129" t="s">
        <v>445</v>
      </c>
      <c r="C51" s="5">
        <v>0</v>
      </c>
      <c r="D51" s="5">
        <v>0</v>
      </c>
      <c r="E51" s="5">
        <v>0</v>
      </c>
      <c r="F51" s="5">
        <v>0</v>
      </c>
    </row>
    <row r="52" spans="1:6" ht="12.75">
      <c r="A52" t="s">
        <v>401</v>
      </c>
      <c r="B52" s="129" t="s">
        <v>402</v>
      </c>
      <c r="C52" s="5">
        <v>414.71</v>
      </c>
      <c r="D52" s="5">
        <v>398.22</v>
      </c>
      <c r="E52" s="5">
        <v>479.97</v>
      </c>
      <c r="F52" s="5">
        <v>1279.99</v>
      </c>
    </row>
    <row r="53" spans="1:6" ht="12.75">
      <c r="A53" t="s">
        <v>403</v>
      </c>
      <c r="B53" s="129" t="s">
        <v>438</v>
      </c>
      <c r="C53" s="5">
        <v>106181.71</v>
      </c>
      <c r="D53" s="5">
        <v>110611.84</v>
      </c>
      <c r="E53" s="5">
        <v>109197.62</v>
      </c>
      <c r="F53" s="5">
        <v>105496.05</v>
      </c>
    </row>
    <row r="54" spans="1:6" ht="12.75">
      <c r="A54" t="s">
        <v>404</v>
      </c>
      <c r="B54" s="129" t="s">
        <v>405</v>
      </c>
      <c r="C54" s="5">
        <v>0</v>
      </c>
      <c r="D54" s="5">
        <v>0</v>
      </c>
      <c r="E54" s="5">
        <v>0</v>
      </c>
      <c r="F54" s="5">
        <v>0</v>
      </c>
    </row>
    <row r="55" spans="1:6" ht="12.75">
      <c r="A55" t="s">
        <v>406</v>
      </c>
      <c r="B55" s="129" t="s">
        <v>407</v>
      </c>
      <c r="C55" s="5">
        <v>238552.16</v>
      </c>
      <c r="D55" s="5">
        <v>254064.96</v>
      </c>
      <c r="E55" s="5">
        <v>253770.79</v>
      </c>
      <c r="F55" s="5">
        <v>214152.43</v>
      </c>
    </row>
    <row r="56" spans="1:6" ht="12.75">
      <c r="A56" t="s">
        <v>408</v>
      </c>
      <c r="B56" s="129" t="s">
        <v>409</v>
      </c>
      <c r="C56" s="5">
        <v>0</v>
      </c>
      <c r="D56" s="5">
        <v>0</v>
      </c>
      <c r="E56" s="5">
        <v>0</v>
      </c>
      <c r="F56" s="5">
        <v>0</v>
      </c>
    </row>
    <row r="57" spans="1:6" ht="12.75">
      <c r="A57" t="s">
        <v>410</v>
      </c>
      <c r="B57" s="129" t="s">
        <v>443</v>
      </c>
      <c r="C57" s="5">
        <v>0</v>
      </c>
      <c r="D57" s="5">
        <v>0</v>
      </c>
      <c r="E57" s="5">
        <v>0</v>
      </c>
      <c r="F57" s="5">
        <v>0</v>
      </c>
    </row>
    <row r="58" spans="1:6" ht="12.75">
      <c r="A58" t="s">
        <v>411</v>
      </c>
      <c r="B58" s="129" t="s">
        <v>412</v>
      </c>
      <c r="C58" s="5">
        <v>6910.28</v>
      </c>
      <c r="D58" s="5">
        <v>8267.31</v>
      </c>
      <c r="E58" s="5">
        <v>9943.58</v>
      </c>
      <c r="F58" s="5">
        <v>5770.82</v>
      </c>
    </row>
    <row r="59" spans="1:6" ht="12.75">
      <c r="A59" t="s">
        <v>413</v>
      </c>
      <c r="B59" s="129" t="s">
        <v>414</v>
      </c>
      <c r="C59" s="5">
        <v>1261.37</v>
      </c>
      <c r="D59" s="5">
        <v>343.52</v>
      </c>
      <c r="E59" s="5">
        <v>-815.05</v>
      </c>
      <c r="F59" s="5">
        <v>348.95</v>
      </c>
    </row>
    <row r="60" spans="1:6" ht="12.75">
      <c r="A60" t="s">
        <v>415</v>
      </c>
      <c r="B60" s="129" t="s">
        <v>416</v>
      </c>
      <c r="C60" s="5">
        <v>0</v>
      </c>
      <c r="D60" s="5">
        <v>0</v>
      </c>
      <c r="E60" s="5">
        <v>0</v>
      </c>
      <c r="F60" s="5">
        <v>0</v>
      </c>
    </row>
    <row r="61" spans="1:6" ht="12.75">
      <c r="A61" t="s">
        <v>417</v>
      </c>
      <c r="B61" s="129" t="s">
        <v>439</v>
      </c>
      <c r="C61" s="5">
        <v>0</v>
      </c>
      <c r="D61" s="5">
        <v>-1239.47</v>
      </c>
      <c r="E61" s="5">
        <v>-1239.47</v>
      </c>
      <c r="F61" s="5">
        <v>-1239.47</v>
      </c>
    </row>
    <row r="62" spans="1:6" ht="12.75">
      <c r="A62" t="s">
        <v>418</v>
      </c>
      <c r="B62" s="129" t="s">
        <v>419</v>
      </c>
      <c r="C62" s="5">
        <v>0</v>
      </c>
      <c r="D62" s="5">
        <v>0</v>
      </c>
      <c r="E62" s="5">
        <v>0</v>
      </c>
      <c r="F62" s="5">
        <v>0</v>
      </c>
    </row>
    <row r="63" spans="1:6" ht="12.75">
      <c r="A63" t="s">
        <v>420</v>
      </c>
      <c r="B63" s="129" t="s">
        <v>440</v>
      </c>
      <c r="C63" s="5">
        <v>0</v>
      </c>
      <c r="D63" s="5">
        <v>0</v>
      </c>
      <c r="E63" s="5">
        <v>0</v>
      </c>
      <c r="F63" s="5">
        <v>0</v>
      </c>
    </row>
    <row r="64" spans="1:6" ht="12.75">
      <c r="A64" t="s">
        <v>421</v>
      </c>
      <c r="B64" s="129" t="s">
        <v>422</v>
      </c>
      <c r="C64" s="5">
        <v>0</v>
      </c>
      <c r="D64" s="5">
        <v>0</v>
      </c>
      <c r="E64" s="5">
        <v>0</v>
      </c>
      <c r="F64" s="5">
        <v>0</v>
      </c>
    </row>
    <row r="65" spans="1:6" ht="12.75">
      <c r="A65" t="s">
        <v>423</v>
      </c>
      <c r="B65" s="129" t="s">
        <v>441</v>
      </c>
      <c r="C65" s="5">
        <v>3018.04</v>
      </c>
      <c r="D65" s="5">
        <v>3273.04</v>
      </c>
      <c r="E65" s="5">
        <v>3059.04</v>
      </c>
      <c r="F65" s="5">
        <v>3621.04</v>
      </c>
    </row>
    <row r="66" spans="1:6" ht="12.75">
      <c r="A66" t="s">
        <v>425</v>
      </c>
      <c r="B66" s="129" t="s">
        <v>426</v>
      </c>
      <c r="C66" s="5">
        <v>0</v>
      </c>
      <c r="D66" s="5">
        <v>0</v>
      </c>
      <c r="E66" s="5">
        <v>0</v>
      </c>
      <c r="F66" s="5">
        <v>0</v>
      </c>
    </row>
    <row r="67" spans="1:6" ht="12.75">
      <c r="A67" t="s">
        <v>427</v>
      </c>
      <c r="B67" s="129" t="s">
        <v>442</v>
      </c>
      <c r="C67" s="5">
        <v>463694.79</v>
      </c>
      <c r="D67" s="5">
        <v>155557.89</v>
      </c>
      <c r="E67" s="5">
        <v>621818.3</v>
      </c>
      <c r="F67" s="5">
        <v>201697.69</v>
      </c>
    </row>
    <row r="68" spans="1:6" ht="12.75">
      <c r="A68" t="s">
        <v>428</v>
      </c>
      <c r="B68" s="129" t="s">
        <v>424</v>
      </c>
      <c r="C68" s="5">
        <v>0</v>
      </c>
      <c r="D68" s="5">
        <v>0</v>
      </c>
      <c r="E68" s="5">
        <v>0</v>
      </c>
      <c r="F68" s="5">
        <v>0</v>
      </c>
    </row>
    <row r="69" spans="1:6" ht="12.75">
      <c r="A69" t="s">
        <v>429</v>
      </c>
      <c r="B69" s="129" t="s">
        <v>430</v>
      </c>
      <c r="C69" s="5">
        <v>7130.89</v>
      </c>
      <c r="D69" s="5">
        <v>2071.05</v>
      </c>
      <c r="E69" s="5">
        <v>3479.93</v>
      </c>
      <c r="F69" s="5">
        <v>9564.53</v>
      </c>
    </row>
    <row r="70" spans="1:6" ht="12.75">
      <c r="A70" t="s">
        <v>431</v>
      </c>
      <c r="B70" s="129" t="s">
        <v>432</v>
      </c>
      <c r="C70" s="5">
        <v>356032.42</v>
      </c>
      <c r="D70" s="5">
        <v>3013.51</v>
      </c>
      <c r="E70" s="5">
        <v>0</v>
      </c>
      <c r="F70" s="5">
        <v>14182.75</v>
      </c>
    </row>
    <row r="71" spans="1:6" ht="12.75">
      <c r="A71" t="s">
        <v>433</v>
      </c>
      <c r="B71" s="129" t="s">
        <v>434</v>
      </c>
      <c r="C71" s="5">
        <v>-504287.21</v>
      </c>
      <c r="D71" s="5">
        <v>-2531.15</v>
      </c>
      <c r="E71" s="5">
        <v>-2381.15</v>
      </c>
      <c r="F71" s="5">
        <v>-1672.1</v>
      </c>
    </row>
    <row r="72" spans="1:6" ht="12.75">
      <c r="A72" t="s">
        <v>435</v>
      </c>
      <c r="B72" s="129" t="s">
        <v>444</v>
      </c>
      <c r="C72" s="5">
        <v>0</v>
      </c>
      <c r="D72" s="5">
        <v>0</v>
      </c>
      <c r="E72" s="5">
        <v>0</v>
      </c>
      <c r="F72" s="5">
        <v>0</v>
      </c>
    </row>
    <row r="73" spans="1:6" ht="12.75">
      <c r="A73" t="s">
        <v>436</v>
      </c>
      <c r="B73" s="129" t="s">
        <v>437</v>
      </c>
      <c r="C73" s="5">
        <v>0</v>
      </c>
      <c r="D73" s="5">
        <v>0</v>
      </c>
      <c r="E73" s="5">
        <v>0</v>
      </c>
      <c r="F73" s="5">
        <v>0</v>
      </c>
    </row>
    <row r="74" spans="2:6" ht="12.75">
      <c r="B74" s="268" t="s">
        <v>164</v>
      </c>
      <c r="C74" s="281">
        <f>SUM(C49:C73)</f>
        <v>1570796.15</v>
      </c>
      <c r="D74" s="281">
        <f>SUM(D49:D73)</f>
        <v>1277987.1500000004</v>
      </c>
      <c r="E74" s="281">
        <f>SUM(E49:E73)</f>
        <v>1872506.8</v>
      </c>
      <c r="F74" s="281">
        <f>SUM(F49:F73)</f>
        <v>823539.5000000001</v>
      </c>
    </row>
  </sheetData>
  <sheetProtection/>
  <printOptions/>
  <pageMargins left="0.787401575" right="0.787401575" top="0.42" bottom="0.57" header="0.4921259845" footer="0.4921259845"/>
  <pageSetup horizontalDpi="300" verticalDpi="300" orientation="landscape" paperSize="9" r:id="rId4"/>
  <drawing r:id="rId3"/>
  <legacyDrawing r:id="rId2"/>
</worksheet>
</file>

<file path=xl/worksheets/sheet14.xml><?xml version="1.0" encoding="utf-8"?>
<worksheet xmlns="http://schemas.openxmlformats.org/spreadsheetml/2006/main" xmlns:r="http://schemas.openxmlformats.org/officeDocument/2006/relationships">
  <sheetPr codeName="Feuil12"/>
  <dimension ref="A1:G23"/>
  <sheetViews>
    <sheetView zoomScalePageLayoutView="0" workbookViewId="0" topLeftCell="A1">
      <selection activeCell="E23" sqref="E23"/>
    </sheetView>
  </sheetViews>
  <sheetFormatPr defaultColWidth="11.421875" defaultRowHeight="12.75"/>
  <cols>
    <col min="1" max="1" width="32.140625" style="0" customWidth="1"/>
    <col min="2" max="2" width="12.8515625" style="0" customWidth="1"/>
    <col min="3" max="3" width="16.140625" style="0" customWidth="1"/>
    <col min="4" max="5" width="15.00390625" style="0" customWidth="1"/>
  </cols>
  <sheetData>
    <row r="1" spans="1:7" ht="12.75">
      <c r="A1" s="1" t="s">
        <v>0</v>
      </c>
      <c r="B1" s="1" t="s">
        <v>1</v>
      </c>
      <c r="D1" s="1" t="str">
        <f>Coordonnées!C1</f>
        <v>AISEAU-PRESLES</v>
      </c>
      <c r="F1" s="1" t="s">
        <v>341</v>
      </c>
      <c r="G1" s="100">
        <f>Coordonnées!E1</f>
        <v>52074</v>
      </c>
    </row>
    <row r="2" spans="1:7" ht="12.75">
      <c r="A2" s="1"/>
      <c r="B2" s="1"/>
      <c r="E2" s="1"/>
      <c r="F2" s="1" t="s">
        <v>2</v>
      </c>
      <c r="G2" s="47">
        <f>Coordonnées!E2</f>
        <v>2014</v>
      </c>
    </row>
    <row r="4" spans="1:2" ht="12.75">
      <c r="A4" s="42" t="s">
        <v>176</v>
      </c>
      <c r="B4" s="10"/>
    </row>
    <row r="5" ht="12.75">
      <c r="A5" s="1"/>
    </row>
    <row r="7" spans="1:5" ht="12.75">
      <c r="A7" s="235" t="s">
        <v>177</v>
      </c>
      <c r="B7" s="134" t="s">
        <v>358</v>
      </c>
      <c r="C7" s="134" t="s">
        <v>178</v>
      </c>
      <c r="D7" s="134" t="s">
        <v>179</v>
      </c>
      <c r="E7" s="134" t="s">
        <v>359</v>
      </c>
    </row>
    <row r="8" spans="1:5" ht="12.75">
      <c r="A8" s="100">
        <f>A9-1</f>
        <v>2011</v>
      </c>
      <c r="B8" s="101">
        <f>E8+D8-C8</f>
        <v>19229.89</v>
      </c>
      <c r="C8" s="101">
        <v>0</v>
      </c>
      <c r="D8" s="101">
        <v>0</v>
      </c>
      <c r="E8" s="101">
        <v>19229.89</v>
      </c>
    </row>
    <row r="9" spans="1:5" ht="12.75">
      <c r="A9" s="100">
        <f>A10-1</f>
        <v>2012</v>
      </c>
      <c r="B9" s="101">
        <f>E9+D9-C9</f>
        <v>19229.89</v>
      </c>
      <c r="C9" s="101">
        <v>0</v>
      </c>
      <c r="D9" s="101">
        <v>0</v>
      </c>
      <c r="E9" s="101">
        <v>19229.89</v>
      </c>
    </row>
    <row r="10" spans="1:5" ht="12.75">
      <c r="A10" s="100">
        <f>A11-1</f>
        <v>2013</v>
      </c>
      <c r="B10" s="101">
        <f>E10+D10-C10</f>
        <v>19229.89</v>
      </c>
      <c r="C10" s="101">
        <v>0</v>
      </c>
      <c r="D10" s="101">
        <v>0</v>
      </c>
      <c r="E10" s="101">
        <v>19229.89</v>
      </c>
    </row>
    <row r="11" spans="1:5" ht="12.75">
      <c r="A11" s="115">
        <f>G2</f>
        <v>2014</v>
      </c>
      <c r="B11" s="101">
        <f>E11+D11-C11</f>
        <v>19229.89</v>
      </c>
      <c r="C11" s="101">
        <v>0</v>
      </c>
      <c r="D11" s="101">
        <v>0</v>
      </c>
      <c r="E11" s="101">
        <v>19229.89</v>
      </c>
    </row>
    <row r="12" ht="12.75">
      <c r="A12" s="1"/>
    </row>
    <row r="13" spans="1:5" ht="12.75">
      <c r="A13" s="236" t="s">
        <v>180</v>
      </c>
      <c r="B13" s="237" t="s">
        <v>358</v>
      </c>
      <c r="C13" s="237" t="s">
        <v>178</v>
      </c>
      <c r="D13" s="237" t="s">
        <v>179</v>
      </c>
      <c r="E13" s="237" t="s">
        <v>359</v>
      </c>
    </row>
    <row r="14" spans="1:5" ht="12.75">
      <c r="A14" s="100">
        <f>A15-1</f>
        <v>2011</v>
      </c>
      <c r="B14" s="101">
        <f>E14+D14-C14</f>
        <v>418284.6</v>
      </c>
      <c r="C14" s="101">
        <v>530034.46</v>
      </c>
      <c r="D14" s="101">
        <v>742805.32</v>
      </c>
      <c r="E14" s="101">
        <v>205513.74</v>
      </c>
    </row>
    <row r="15" spans="1:5" ht="12.75">
      <c r="A15" s="100">
        <f>A16-1</f>
        <v>2012</v>
      </c>
      <c r="B15" s="101">
        <f>E15+D15-C15</f>
        <v>205513.74</v>
      </c>
      <c r="C15" s="101">
        <v>150804.44</v>
      </c>
      <c r="D15" s="101">
        <v>119439.01</v>
      </c>
      <c r="E15" s="101">
        <v>236879.17</v>
      </c>
    </row>
    <row r="16" spans="1:5" ht="12.75">
      <c r="A16" s="100">
        <f>A17-1</f>
        <v>2013</v>
      </c>
      <c r="B16" s="101">
        <f>E16+D16-C16</f>
        <v>236879.16999999998</v>
      </c>
      <c r="C16" s="101">
        <v>88486.14</v>
      </c>
      <c r="D16" s="101">
        <v>311148.06</v>
      </c>
      <c r="E16" s="101">
        <v>14217.25</v>
      </c>
    </row>
    <row r="17" spans="1:5" ht="12.75">
      <c r="A17" s="115">
        <f>G2</f>
        <v>2014</v>
      </c>
      <c r="B17" s="101">
        <f>E17+D17-C17</f>
        <v>14217.25</v>
      </c>
      <c r="C17" s="101">
        <v>952239.92</v>
      </c>
      <c r="D17" s="101">
        <v>217174.26</v>
      </c>
      <c r="E17" s="101">
        <v>749282.91</v>
      </c>
    </row>
    <row r="18" ht="12.75">
      <c r="A18" s="1"/>
    </row>
    <row r="19" spans="1:5" ht="12.75">
      <c r="A19" s="238" t="s">
        <v>181</v>
      </c>
      <c r="B19" s="234" t="s">
        <v>358</v>
      </c>
      <c r="C19" s="234" t="s">
        <v>178</v>
      </c>
      <c r="D19" s="234" t="s">
        <v>179</v>
      </c>
      <c r="E19" s="234" t="s">
        <v>359</v>
      </c>
    </row>
    <row r="20" spans="1:5" ht="12.75">
      <c r="A20" s="100">
        <f>A21-1</f>
        <v>2011</v>
      </c>
      <c r="B20" s="101">
        <f>E20+D20-C20</f>
        <v>302121.52</v>
      </c>
      <c r="C20" s="101">
        <v>17303.75</v>
      </c>
      <c r="D20" s="101">
        <v>131666.68</v>
      </c>
      <c r="E20" s="101">
        <v>187758.59</v>
      </c>
    </row>
    <row r="21" spans="1:5" ht="12.75">
      <c r="A21" s="100">
        <f>A22-1</f>
        <v>2012</v>
      </c>
      <c r="B21" s="101">
        <f>E21+D21-C21</f>
        <v>187758.59</v>
      </c>
      <c r="C21" s="101">
        <v>0</v>
      </c>
      <c r="D21" s="101">
        <v>100000</v>
      </c>
      <c r="E21" s="101">
        <v>87758.59</v>
      </c>
    </row>
    <row r="22" spans="1:5" ht="12.75">
      <c r="A22" s="100">
        <f>A23-1</f>
        <v>2013</v>
      </c>
      <c r="B22" s="101">
        <f>E22+D22-C22</f>
        <v>87758.59</v>
      </c>
      <c r="C22" s="101">
        <v>0</v>
      </c>
      <c r="D22" s="101">
        <v>37464.17</v>
      </c>
      <c r="E22" s="101">
        <v>50294.42</v>
      </c>
    </row>
    <row r="23" spans="1:5" ht="12.75">
      <c r="A23" s="115">
        <f>G2</f>
        <v>2014</v>
      </c>
      <c r="B23" s="101">
        <f>E23+D23-C23</f>
        <v>50294.42</v>
      </c>
      <c r="C23" s="101">
        <v>0</v>
      </c>
      <c r="D23" s="101">
        <v>50294.42</v>
      </c>
      <c r="E23" s="101">
        <v>0</v>
      </c>
    </row>
  </sheetData>
  <sheetProtection/>
  <printOptions/>
  <pageMargins left="0.787401575" right="0.787401575" top="0.47" bottom="0.69" header="0.37" footer="0.4921259845"/>
  <pageSetup horizontalDpi="300" verticalDpi="300" orientation="landscape" paperSize="9" r:id="rId2"/>
  <drawing r:id="rId1"/>
</worksheet>
</file>

<file path=xl/worksheets/sheet15.xml><?xml version="1.0" encoding="utf-8"?>
<worksheet xmlns="http://schemas.openxmlformats.org/spreadsheetml/2006/main" xmlns:r="http://schemas.openxmlformats.org/officeDocument/2006/relationships">
  <sheetPr codeName="Feuil13"/>
  <dimension ref="A1:G18"/>
  <sheetViews>
    <sheetView zoomScalePageLayoutView="0" workbookViewId="0" topLeftCell="A1">
      <selection activeCell="E14" sqref="E14"/>
    </sheetView>
  </sheetViews>
  <sheetFormatPr defaultColWidth="11.421875" defaultRowHeight="12.75"/>
  <cols>
    <col min="1" max="1" width="32.00390625" style="0" customWidth="1"/>
    <col min="2" max="5" width="18.140625" style="0" customWidth="1"/>
  </cols>
  <sheetData>
    <row r="1" spans="1:7" ht="12.75">
      <c r="A1" s="1" t="s">
        <v>0</v>
      </c>
      <c r="B1" s="1" t="s">
        <v>1</v>
      </c>
      <c r="D1" s="1" t="str">
        <f>Coordonnées!C1</f>
        <v>AISEAU-PRESLES</v>
      </c>
      <c r="F1" s="1" t="s">
        <v>341</v>
      </c>
      <c r="G1" s="100">
        <f>Coordonnées!E1</f>
        <v>52074</v>
      </c>
    </row>
    <row r="2" spans="1:7" ht="12.75">
      <c r="A2" s="1"/>
      <c r="D2" s="1"/>
      <c r="F2" s="1" t="s">
        <v>2</v>
      </c>
      <c r="G2" s="47">
        <f>Coordonnées!E2</f>
        <v>2014</v>
      </c>
    </row>
    <row r="3" ht="12.75">
      <c r="A3" s="42" t="s">
        <v>202</v>
      </c>
    </row>
    <row r="5" spans="1:5" ht="12.75">
      <c r="A5" s="287" t="s">
        <v>163</v>
      </c>
      <c r="B5" s="134">
        <f>C5-1</f>
        <v>2011</v>
      </c>
      <c r="C5" s="134">
        <f>D5-1</f>
        <v>2012</v>
      </c>
      <c r="D5" s="134">
        <f>E5-1</f>
        <v>2013</v>
      </c>
      <c r="E5" s="134">
        <f>G2</f>
        <v>2014</v>
      </c>
    </row>
    <row r="6" spans="1:5" ht="12.75">
      <c r="A6" s="5" t="s">
        <v>192</v>
      </c>
      <c r="B6" s="124">
        <v>3909313.97</v>
      </c>
      <c r="C6" s="124">
        <v>3208649.45</v>
      </c>
      <c r="D6" s="124">
        <v>2547736.33</v>
      </c>
      <c r="E6" s="124">
        <v>2978734.81</v>
      </c>
    </row>
    <row r="7" spans="1:5" ht="12.75">
      <c r="A7" s="5" t="s">
        <v>193</v>
      </c>
      <c r="B7" s="124">
        <v>974932.84</v>
      </c>
      <c r="C7" s="124">
        <v>1491771.55</v>
      </c>
      <c r="D7" s="124">
        <v>2265408.63</v>
      </c>
      <c r="E7" s="124">
        <v>1660985.86</v>
      </c>
    </row>
    <row r="8" spans="1:5" ht="12.75">
      <c r="A8" s="5" t="s">
        <v>194</v>
      </c>
      <c r="B8" s="124"/>
      <c r="C8" s="124"/>
      <c r="D8" s="124"/>
      <c r="E8" s="124"/>
    </row>
    <row r="9" spans="1:5" ht="12.75">
      <c r="A9" s="52" t="s">
        <v>171</v>
      </c>
      <c r="B9" s="125">
        <f>SUM(B6:B8)</f>
        <v>4884246.8100000005</v>
      </c>
      <c r="C9" s="125">
        <f>SUM(C6:C8)</f>
        <v>4700421</v>
      </c>
      <c r="D9" s="125">
        <f>SUM(D6:D8)</f>
        <v>4813144.96</v>
      </c>
      <c r="E9" s="125">
        <f>SUM(E6:E8)</f>
        <v>4639720.67</v>
      </c>
    </row>
    <row r="10" spans="1:5" ht="12.75">
      <c r="A10" s="135" t="s">
        <v>195</v>
      </c>
      <c r="B10" s="136"/>
      <c r="C10" s="136"/>
      <c r="D10" s="136"/>
      <c r="E10" s="137"/>
    </row>
    <row r="11" spans="1:5" ht="12.75">
      <c r="A11" s="6" t="s">
        <v>92</v>
      </c>
      <c r="B11" s="124">
        <v>18128.3</v>
      </c>
      <c r="C11" s="124">
        <v>7332.96</v>
      </c>
      <c r="D11" s="124">
        <v>867.72</v>
      </c>
      <c r="E11" s="124">
        <v>37.23</v>
      </c>
    </row>
    <row r="12" spans="1:5" ht="12.75">
      <c r="A12" s="6" t="s">
        <v>196</v>
      </c>
      <c r="B12" s="124">
        <v>35774.97</v>
      </c>
      <c r="C12" s="124">
        <v>25233.9</v>
      </c>
      <c r="D12" s="124">
        <v>54929.22</v>
      </c>
      <c r="E12" s="124">
        <v>3429.08</v>
      </c>
    </row>
    <row r="13" spans="1:5" ht="12.75">
      <c r="A13" s="6" t="s">
        <v>197</v>
      </c>
      <c r="B13" s="124">
        <v>4312.39</v>
      </c>
      <c r="C13" s="124">
        <v>0.5</v>
      </c>
      <c r="D13" s="124">
        <v>0.5</v>
      </c>
      <c r="E13" s="124">
        <v>0</v>
      </c>
    </row>
    <row r="14" spans="1:5" ht="12.75">
      <c r="A14" s="6" t="s">
        <v>198</v>
      </c>
      <c r="B14" s="124">
        <v>7324.84</v>
      </c>
      <c r="C14" s="124">
        <v>7050.63</v>
      </c>
      <c r="D14" s="124">
        <v>6745.08</v>
      </c>
      <c r="E14" s="124">
        <v>3166.76</v>
      </c>
    </row>
    <row r="15" spans="1:5" ht="12.75">
      <c r="A15" s="53" t="s">
        <v>199</v>
      </c>
      <c r="B15" s="126">
        <f>B12-B11-B14+B13</f>
        <v>14634.220000000001</v>
      </c>
      <c r="C15" s="126">
        <f>C12-C11-C14+C13</f>
        <v>10850.810000000001</v>
      </c>
      <c r="D15" s="126">
        <f>D12-D11-D14+D13</f>
        <v>47316.92</v>
      </c>
      <c r="E15" s="126">
        <f>E12-E11-E14+E13</f>
        <v>225.0899999999997</v>
      </c>
    </row>
    <row r="16" spans="2:5" ht="12.75">
      <c r="B16" s="123"/>
      <c r="C16" s="123"/>
      <c r="D16" s="123"/>
      <c r="E16" s="123"/>
    </row>
    <row r="17" spans="1:5" ht="12.75">
      <c r="A17" t="s">
        <v>200</v>
      </c>
      <c r="B17" s="124"/>
      <c r="C17" s="124"/>
      <c r="D17" s="124"/>
      <c r="E17" s="124"/>
    </row>
    <row r="18" spans="1:5" ht="12.75">
      <c r="A18" t="s">
        <v>201</v>
      </c>
      <c r="B18" s="124"/>
      <c r="C18" s="124"/>
      <c r="D18" s="124"/>
      <c r="E18" s="124"/>
    </row>
  </sheetData>
  <sheetProtection/>
  <printOptions/>
  <pageMargins left="0.787401575" right="0.787401575" top="0.53" bottom="0.37" header="0.37" footer="0.24"/>
  <pageSetup horizontalDpi="300" verticalDpi="300" orientation="landscape" paperSize="9" r:id="rId4"/>
  <drawing r:id="rId3"/>
  <legacyDrawing r:id="rId2"/>
</worksheet>
</file>

<file path=xl/worksheets/sheet16.xml><?xml version="1.0" encoding="utf-8"?>
<worksheet xmlns="http://schemas.openxmlformats.org/spreadsheetml/2006/main" xmlns:r="http://schemas.openxmlformats.org/officeDocument/2006/relationships">
  <sheetPr codeName="Feuil22"/>
  <dimension ref="A1:G58"/>
  <sheetViews>
    <sheetView zoomScalePageLayoutView="0" workbookViewId="0" topLeftCell="A1">
      <selection activeCell="E19" sqref="E19"/>
    </sheetView>
  </sheetViews>
  <sheetFormatPr defaultColWidth="11.421875" defaultRowHeight="12.75"/>
  <cols>
    <col min="1" max="1" width="32.00390625" style="0" customWidth="1"/>
    <col min="2" max="5" width="18.140625" style="0" customWidth="1"/>
    <col min="6" max="6" width="12.421875" style="0" bestFit="1" customWidth="1"/>
  </cols>
  <sheetData>
    <row r="1" spans="1:7" ht="12.75">
      <c r="A1" s="1" t="s">
        <v>0</v>
      </c>
      <c r="B1" s="1" t="s">
        <v>1</v>
      </c>
      <c r="D1" s="1" t="str">
        <f>Coordonnées!C1</f>
        <v>AISEAU-PRESLES</v>
      </c>
      <c r="F1" s="1" t="s">
        <v>341</v>
      </c>
      <c r="G1" s="100">
        <f>Coordonnées!E1</f>
        <v>52074</v>
      </c>
    </row>
    <row r="2" spans="1:7" ht="12.75">
      <c r="A2" s="1"/>
      <c r="D2" s="1"/>
      <c r="F2" s="1" t="s">
        <v>2</v>
      </c>
      <c r="G2" s="47">
        <f>Coordonnées!E2</f>
        <v>2014</v>
      </c>
    </row>
    <row r="3" ht="12.75">
      <c r="A3" s="42" t="s">
        <v>204</v>
      </c>
    </row>
    <row r="5" spans="1:5" ht="12.75">
      <c r="A5" s="355" t="s">
        <v>205</v>
      </c>
      <c r="B5" s="356"/>
      <c r="C5" s="356"/>
      <c r="D5" s="356"/>
      <c r="E5" s="357"/>
    </row>
    <row r="6" spans="1:5" ht="12.75">
      <c r="A6" s="5"/>
      <c r="B6" s="100" t="s">
        <v>361</v>
      </c>
      <c r="C6" s="100" t="s">
        <v>31</v>
      </c>
      <c r="D6" s="100" t="s">
        <v>362</v>
      </c>
      <c r="E6" s="100" t="s">
        <v>349</v>
      </c>
    </row>
    <row r="7" spans="1:5" ht="12.75">
      <c r="A7" s="30" t="s">
        <v>473</v>
      </c>
      <c r="B7" s="265">
        <v>2956950.81</v>
      </c>
      <c r="C7" s="101"/>
      <c r="D7" s="101"/>
      <c r="E7" s="101"/>
    </row>
    <row r="8" spans="1:5" ht="12.75">
      <c r="A8" s="30" t="s">
        <v>206</v>
      </c>
      <c r="B8" s="265">
        <v>2004506.38</v>
      </c>
      <c r="C8" s="101">
        <v>1332594.6</v>
      </c>
      <c r="D8" s="101">
        <v>2294949.03</v>
      </c>
      <c r="E8" s="101">
        <v>9910</v>
      </c>
    </row>
    <row r="9" spans="1:5" ht="12.75">
      <c r="A9" s="30" t="s">
        <v>207</v>
      </c>
      <c r="B9" s="265">
        <v>2325002.02</v>
      </c>
      <c r="C9" s="101">
        <v>1574001.22</v>
      </c>
      <c r="D9" s="101">
        <v>1254005.58</v>
      </c>
      <c r="E9" s="101">
        <v>500</v>
      </c>
    </row>
    <row r="10" spans="1:5" ht="12.75">
      <c r="A10" s="30" t="s">
        <v>208</v>
      </c>
      <c r="B10" s="265">
        <v>1803634.94</v>
      </c>
      <c r="C10" s="101">
        <v>652825.9</v>
      </c>
      <c r="D10" s="101">
        <v>1137974.44</v>
      </c>
      <c r="E10" s="101">
        <v>-36218.54</v>
      </c>
    </row>
    <row r="11" spans="1:5" ht="12.75">
      <c r="A11" s="30" t="s">
        <v>209</v>
      </c>
      <c r="B11" s="265">
        <v>1084685.99</v>
      </c>
      <c r="C11" s="101">
        <v>457677.16</v>
      </c>
      <c r="D11" s="101">
        <v>1186006.11</v>
      </c>
      <c r="E11" s="101">
        <v>9380</v>
      </c>
    </row>
    <row r="12" spans="1:5" ht="12.75">
      <c r="A12" s="30" t="s">
        <v>210</v>
      </c>
      <c r="B12" s="265">
        <v>1722909.03</v>
      </c>
      <c r="C12" s="101">
        <v>1575735.32</v>
      </c>
      <c r="D12" s="101">
        <v>987505.76</v>
      </c>
      <c r="E12" s="101">
        <v>49993.48</v>
      </c>
    </row>
    <row r="13" spans="1:5" ht="12.75">
      <c r="A13" s="30" t="s">
        <v>211</v>
      </c>
      <c r="B13" s="265">
        <v>2201469.39</v>
      </c>
      <c r="C13" s="101">
        <v>1439397.48</v>
      </c>
      <c r="D13" s="101">
        <v>890428.56</v>
      </c>
      <c r="E13" s="101">
        <v>-70408.56</v>
      </c>
    </row>
    <row r="14" spans="1:5" ht="12.75">
      <c r="A14" s="30" t="s">
        <v>212</v>
      </c>
      <c r="B14" s="265">
        <v>1691500.92</v>
      </c>
      <c r="C14" s="101">
        <v>332274.59</v>
      </c>
      <c r="D14" s="101">
        <v>812243.06</v>
      </c>
      <c r="E14" s="101">
        <v>-30000</v>
      </c>
    </row>
    <row r="15" spans="1:5" ht="12.75">
      <c r="A15" s="30" t="s">
        <v>213</v>
      </c>
      <c r="B15" s="265">
        <v>1874234.72</v>
      </c>
      <c r="C15" s="101">
        <v>1056257.8</v>
      </c>
      <c r="D15" s="101">
        <v>888654.67</v>
      </c>
      <c r="E15" s="101">
        <v>15130.67</v>
      </c>
    </row>
    <row r="16" spans="1:5" ht="12.75">
      <c r="A16" s="30" t="s">
        <v>214</v>
      </c>
      <c r="B16" s="265">
        <v>1371361.49</v>
      </c>
      <c r="C16" s="101">
        <v>477856.31</v>
      </c>
      <c r="D16" s="101">
        <v>970729.54</v>
      </c>
      <c r="E16" s="101">
        <v>-10000</v>
      </c>
    </row>
    <row r="17" spans="1:5" ht="12.75">
      <c r="A17" s="30" t="s">
        <v>215</v>
      </c>
      <c r="B17" s="265">
        <v>865669.57</v>
      </c>
      <c r="C17" s="101">
        <v>336864.31</v>
      </c>
      <c r="D17" s="101">
        <v>1257824.26</v>
      </c>
      <c r="E17" s="101">
        <v>415268.03</v>
      </c>
    </row>
    <row r="18" spans="1:5" ht="12.75">
      <c r="A18" s="30" t="s">
        <v>216</v>
      </c>
      <c r="B18" s="265">
        <v>2019325.87</v>
      </c>
      <c r="C18" s="101">
        <v>1649122.55</v>
      </c>
      <c r="D18" s="101">
        <v>530231.78</v>
      </c>
      <c r="E18" s="101">
        <v>34765.53</v>
      </c>
    </row>
    <row r="19" spans="1:5" ht="12.75">
      <c r="A19" s="30" t="s">
        <v>217</v>
      </c>
      <c r="B19" s="265">
        <v>2952543.76</v>
      </c>
      <c r="C19" s="101">
        <v>2485204.12</v>
      </c>
      <c r="D19" s="101">
        <v>1523706.17</v>
      </c>
      <c r="E19" s="101">
        <v>-28280.06</v>
      </c>
    </row>
    <row r="20" spans="2:5" ht="12.75">
      <c r="B20" s="13" t="s">
        <v>477</v>
      </c>
      <c r="C20" s="101">
        <f>SUM(C8:C19)</f>
        <v>13369811.360000003</v>
      </c>
      <c r="D20" s="101">
        <f>SUM(D8:D19)</f>
        <v>13734258.959999999</v>
      </c>
      <c r="E20" s="101">
        <f>SUM(E8:E19)</f>
        <v>360040.55</v>
      </c>
    </row>
    <row r="45" spans="5:6" ht="12.75">
      <c r="E45" s="15"/>
      <c r="F45" s="177" t="str">
        <f aca="true" t="shared" si="0" ref="F45:F58">B6</f>
        <v>Solde</v>
      </c>
    </row>
    <row r="46" spans="5:6" ht="12.75">
      <c r="E46" s="15" t="str">
        <f aca="true" t="shared" si="1" ref="E46:E58">A7</f>
        <v>1er janvier</v>
      </c>
      <c r="F46" s="384">
        <f t="shared" si="0"/>
        <v>2956950.81</v>
      </c>
    </row>
    <row r="47" spans="5:6" ht="12.75">
      <c r="E47" s="15" t="str">
        <f t="shared" si="1"/>
        <v>janvier</v>
      </c>
      <c r="F47" s="384">
        <f t="shared" si="0"/>
        <v>2004506.38</v>
      </c>
    </row>
    <row r="48" spans="5:6" ht="12.75">
      <c r="E48" s="15" t="str">
        <f t="shared" si="1"/>
        <v>février</v>
      </c>
      <c r="F48" s="384">
        <f t="shared" si="0"/>
        <v>2325002.02</v>
      </c>
    </row>
    <row r="49" spans="5:6" ht="12.75">
      <c r="E49" s="15" t="str">
        <f t="shared" si="1"/>
        <v>mars</v>
      </c>
      <c r="F49" s="384">
        <f t="shared" si="0"/>
        <v>1803634.94</v>
      </c>
    </row>
    <row r="50" spans="5:6" ht="12.75">
      <c r="E50" s="15" t="str">
        <f t="shared" si="1"/>
        <v>avril</v>
      </c>
      <c r="F50" s="384">
        <f t="shared" si="0"/>
        <v>1084685.99</v>
      </c>
    </row>
    <row r="51" spans="5:6" ht="12.75">
      <c r="E51" s="15" t="str">
        <f t="shared" si="1"/>
        <v>mai</v>
      </c>
      <c r="F51" s="384">
        <f t="shared" si="0"/>
        <v>1722909.03</v>
      </c>
    </row>
    <row r="52" spans="5:6" ht="12.75">
      <c r="E52" s="15" t="str">
        <f t="shared" si="1"/>
        <v>juin</v>
      </c>
      <c r="F52" s="384">
        <f t="shared" si="0"/>
        <v>2201469.39</v>
      </c>
    </row>
    <row r="53" spans="5:6" ht="12.75">
      <c r="E53" s="15" t="str">
        <f t="shared" si="1"/>
        <v>juillet</v>
      </c>
      <c r="F53" s="384">
        <f t="shared" si="0"/>
        <v>1691500.92</v>
      </c>
    </row>
    <row r="54" spans="5:6" ht="12.75">
      <c r="E54" s="15" t="str">
        <f t="shared" si="1"/>
        <v>août</v>
      </c>
      <c r="F54" s="384">
        <f t="shared" si="0"/>
        <v>1874234.72</v>
      </c>
    </row>
    <row r="55" spans="5:6" ht="12.75">
      <c r="E55" s="15" t="str">
        <f t="shared" si="1"/>
        <v>septembre</v>
      </c>
      <c r="F55" s="384">
        <f t="shared" si="0"/>
        <v>1371361.49</v>
      </c>
    </row>
    <row r="56" spans="5:6" ht="12.75">
      <c r="E56" s="15" t="str">
        <f t="shared" si="1"/>
        <v>octobre</v>
      </c>
      <c r="F56" s="384">
        <f t="shared" si="0"/>
        <v>865669.57</v>
      </c>
    </row>
    <row r="57" spans="5:6" ht="12.75">
      <c r="E57" s="15" t="str">
        <f t="shared" si="1"/>
        <v>novembre</v>
      </c>
      <c r="F57" s="384">
        <f t="shared" si="0"/>
        <v>2019325.87</v>
      </c>
    </row>
    <row r="58" spans="5:6" ht="12.75">
      <c r="E58" s="15" t="str">
        <f t="shared" si="1"/>
        <v>décembre</v>
      </c>
      <c r="F58" s="384">
        <f t="shared" si="0"/>
        <v>2952543.76</v>
      </c>
    </row>
  </sheetData>
  <sheetProtection/>
  <printOptions/>
  <pageMargins left="0.787401575" right="0.787401575" top="0.53" bottom="0.37" header="0.37" footer="0.24"/>
  <pageSetup horizontalDpi="300" verticalDpi="300" orientation="landscape" paperSize="9" r:id="rId2"/>
  <headerFooter alignWithMargins="0">
    <oddFooter>&amp;C&amp;A&amp;RPage &amp;P</oddFooter>
  </headerFooter>
  <drawing r:id="rId1"/>
</worksheet>
</file>

<file path=xl/worksheets/sheet17.xml><?xml version="1.0" encoding="utf-8"?>
<worksheet xmlns="http://schemas.openxmlformats.org/spreadsheetml/2006/main" xmlns:r="http://schemas.openxmlformats.org/officeDocument/2006/relationships">
  <sheetPr codeName="Feuil17"/>
  <dimension ref="A1:P34"/>
  <sheetViews>
    <sheetView zoomScalePageLayoutView="0" workbookViewId="0" topLeftCell="H1">
      <selection activeCell="N19" sqref="N19"/>
    </sheetView>
  </sheetViews>
  <sheetFormatPr defaultColWidth="11.421875" defaultRowHeight="12.75"/>
  <cols>
    <col min="1" max="1" width="42.7109375" style="0" customWidth="1"/>
    <col min="2" max="2" width="5.7109375" style="0" customWidth="1"/>
    <col min="3" max="5" width="14.8515625" style="14" customWidth="1"/>
    <col min="6" max="8" width="15.421875" style="0" customWidth="1"/>
    <col min="10" max="10" width="19.140625" style="0" customWidth="1"/>
    <col min="11" max="11" width="14.140625" style="0" customWidth="1"/>
    <col min="12" max="12" width="15.7109375" style="0" customWidth="1"/>
    <col min="14" max="14" width="8.57421875" style="0" customWidth="1"/>
  </cols>
  <sheetData>
    <row r="1" spans="1:8" ht="12.75">
      <c r="A1" s="1" t="s">
        <v>0</v>
      </c>
      <c r="B1" s="1" t="s">
        <v>1</v>
      </c>
      <c r="C1"/>
      <c r="E1" s="1" t="str">
        <f>Coordonnées!C1</f>
        <v>AISEAU-PRESLES</v>
      </c>
      <c r="G1" s="1" t="s">
        <v>341</v>
      </c>
      <c r="H1" s="100">
        <f>Coordonnées!E1</f>
        <v>52074</v>
      </c>
    </row>
    <row r="2" spans="1:8" ht="12.75">
      <c r="A2" s="1"/>
      <c r="C2"/>
      <c r="D2" s="1"/>
      <c r="E2"/>
      <c r="G2" s="1" t="s">
        <v>2</v>
      </c>
      <c r="H2" s="47">
        <f>Coordonnées!E2</f>
        <v>2014</v>
      </c>
    </row>
    <row r="3" spans="1:5" s="10" customFormat="1" ht="12.75">
      <c r="A3" s="54"/>
      <c r="B3" s="54"/>
      <c r="C3" s="60"/>
      <c r="D3" s="60"/>
      <c r="E3" s="60"/>
    </row>
    <row r="4" spans="1:8" s="10" customFormat="1" ht="12.75">
      <c r="A4" s="42" t="s">
        <v>240</v>
      </c>
      <c r="C4" s="32"/>
      <c r="D4" s="32"/>
      <c r="E4" s="140" t="s">
        <v>276</v>
      </c>
      <c r="F4" s="243" t="s">
        <v>277</v>
      </c>
      <c r="G4" s="239"/>
      <c r="H4" s="246"/>
    </row>
    <row r="5" spans="3:16" s="10" customFormat="1" ht="12.75">
      <c r="C5" s="32"/>
      <c r="D5" s="32"/>
      <c r="E5" s="141" t="s">
        <v>264</v>
      </c>
      <c r="F5" s="244" t="s">
        <v>266</v>
      </c>
      <c r="G5" s="240" t="s">
        <v>267</v>
      </c>
      <c r="H5" s="247" t="s">
        <v>104</v>
      </c>
      <c r="J5" s="75" t="s">
        <v>278</v>
      </c>
      <c r="K5" s="75"/>
      <c r="L5" s="75"/>
      <c r="M5" s="75"/>
      <c r="N5" s="75"/>
      <c r="O5" s="75"/>
      <c r="P5" s="75"/>
    </row>
    <row r="6" spans="3:16" s="10" customFormat="1" ht="12.75">
      <c r="C6" s="241">
        <f>D6-1</f>
        <v>2013</v>
      </c>
      <c r="D6" s="242">
        <f>H2</f>
        <v>2014</v>
      </c>
      <c r="E6" s="138" t="s">
        <v>265</v>
      </c>
      <c r="F6" s="245"/>
      <c r="G6" s="139"/>
      <c r="H6" s="248"/>
      <c r="J6" s="75"/>
      <c r="K6" s="75"/>
      <c r="L6" s="75"/>
      <c r="M6" s="75"/>
      <c r="N6" s="75"/>
      <c r="O6" s="75"/>
      <c r="P6" s="75"/>
    </row>
    <row r="7" spans="1:16" s="10" customFormat="1" ht="12.75">
      <c r="A7" s="55" t="s">
        <v>241</v>
      </c>
      <c r="B7" s="61">
        <v>21</v>
      </c>
      <c r="C7" s="121">
        <v>210579.32</v>
      </c>
      <c r="D7" s="121">
        <v>128195.56</v>
      </c>
      <c r="E7" s="117">
        <v>0</v>
      </c>
      <c r="F7" s="118">
        <v>0</v>
      </c>
      <c r="G7" s="101">
        <v>0</v>
      </c>
      <c r="H7" s="101">
        <v>82383.76</v>
      </c>
      <c r="I7" s="394"/>
      <c r="J7" s="75" t="s">
        <v>279</v>
      </c>
      <c r="K7" s="75"/>
      <c r="L7" s="75"/>
      <c r="M7" s="75"/>
      <c r="N7" s="75"/>
      <c r="O7" s="75"/>
      <c r="P7" s="75"/>
    </row>
    <row r="8" spans="1:16" ht="13.5" thickBot="1">
      <c r="A8" s="56" t="s">
        <v>242</v>
      </c>
      <c r="B8" s="62" t="s">
        <v>243</v>
      </c>
      <c r="C8" s="121">
        <f aca="true" t="shared" si="0" ref="C8:H8">C9+C15+C18</f>
        <v>42008032.339999996</v>
      </c>
      <c r="D8" s="121">
        <f t="shared" si="0"/>
        <v>41933248.47</v>
      </c>
      <c r="E8" s="121">
        <f t="shared" si="0"/>
        <v>2079006.8</v>
      </c>
      <c r="F8" s="121">
        <f t="shared" si="0"/>
        <v>695765.48</v>
      </c>
      <c r="G8" s="121">
        <f t="shared" si="0"/>
        <v>448901.94</v>
      </c>
      <c r="H8" s="121">
        <f t="shared" si="0"/>
        <v>1906927.1300000001</v>
      </c>
      <c r="I8" s="395"/>
      <c r="J8" s="43" t="s">
        <v>280</v>
      </c>
      <c r="K8" s="43"/>
      <c r="L8" s="43"/>
      <c r="M8" s="43"/>
      <c r="N8" s="43"/>
      <c r="O8" s="43"/>
      <c r="P8" s="43"/>
    </row>
    <row r="9" spans="1:16" ht="12.75">
      <c r="A9" s="57" t="s">
        <v>244</v>
      </c>
      <c r="B9" s="63"/>
      <c r="C9" s="119">
        <f aca="true" t="shared" si="1" ref="C9:H9">SUM(C10:C14)</f>
        <v>36880104.49</v>
      </c>
      <c r="D9" s="119">
        <f t="shared" si="1"/>
        <v>35381597.54</v>
      </c>
      <c r="E9" s="119">
        <f t="shared" si="1"/>
        <v>546369.5700000001</v>
      </c>
      <c r="F9" s="119">
        <f t="shared" si="1"/>
        <v>695765.48</v>
      </c>
      <c r="G9" s="119">
        <f t="shared" si="1"/>
        <v>448901.94</v>
      </c>
      <c r="H9" s="119">
        <f t="shared" si="1"/>
        <v>1798012.9800000002</v>
      </c>
      <c r="I9" s="395"/>
      <c r="J9" s="43"/>
      <c r="K9" s="43"/>
      <c r="L9" s="43"/>
      <c r="M9" s="43"/>
      <c r="N9" s="43"/>
      <c r="O9" s="43"/>
      <c r="P9" s="43"/>
    </row>
    <row r="10" spans="1:16" ht="12.75">
      <c r="A10" s="58" t="s">
        <v>245</v>
      </c>
      <c r="B10" s="64">
        <v>220</v>
      </c>
      <c r="C10" s="120">
        <v>3158018.24</v>
      </c>
      <c r="D10" s="116">
        <v>3194437.78</v>
      </c>
      <c r="E10" s="116">
        <v>0</v>
      </c>
      <c r="F10" s="101">
        <v>0</v>
      </c>
      <c r="G10" s="101">
        <v>36419.54</v>
      </c>
      <c r="H10" s="101">
        <v>0</v>
      </c>
      <c r="I10" s="395"/>
      <c r="J10" s="43" t="s">
        <v>281</v>
      </c>
      <c r="K10" s="43"/>
      <c r="L10" s="43"/>
      <c r="M10" s="43"/>
      <c r="N10" s="43"/>
      <c r="O10" s="43"/>
      <c r="P10" s="43"/>
    </row>
    <row r="11" spans="1:16" ht="12.75">
      <c r="A11" s="58" t="s">
        <v>246</v>
      </c>
      <c r="B11" s="64">
        <v>221</v>
      </c>
      <c r="C11" s="120">
        <v>19939601.54</v>
      </c>
      <c r="D11" s="116">
        <v>18804851.48</v>
      </c>
      <c r="E11" s="116">
        <v>0</v>
      </c>
      <c r="F11" s="101">
        <v>695765.48</v>
      </c>
      <c r="G11" s="101">
        <v>359701.82</v>
      </c>
      <c r="H11" s="101">
        <v>798686.4</v>
      </c>
      <c r="I11" s="395"/>
      <c r="J11" s="43"/>
      <c r="K11" s="43"/>
      <c r="L11" s="43"/>
      <c r="M11" s="43"/>
      <c r="N11" s="43"/>
      <c r="O11" s="43"/>
      <c r="P11" s="43"/>
    </row>
    <row r="12" spans="1:16" ht="12.75">
      <c r="A12" s="58" t="s">
        <v>247</v>
      </c>
      <c r="B12" s="64">
        <v>223</v>
      </c>
      <c r="C12" s="120">
        <v>13643451.07</v>
      </c>
      <c r="D12" s="116">
        <v>13247556.09</v>
      </c>
      <c r="E12" s="116">
        <v>540851.06</v>
      </c>
      <c r="F12" s="101">
        <v>0</v>
      </c>
      <c r="G12" s="101">
        <v>52717.39</v>
      </c>
      <c r="H12" s="101">
        <v>989463.43</v>
      </c>
      <c r="I12" s="395"/>
      <c r="J12" s="43" t="s">
        <v>282</v>
      </c>
      <c r="K12" s="43"/>
      <c r="L12" s="43"/>
      <c r="M12" s="43"/>
      <c r="N12" s="43"/>
      <c r="O12" s="76"/>
      <c r="P12" s="43"/>
    </row>
    <row r="13" spans="1:16" ht="12.75">
      <c r="A13" s="58" t="s">
        <v>248</v>
      </c>
      <c r="B13" s="64">
        <v>224</v>
      </c>
      <c r="C13" s="120">
        <v>74368.05</v>
      </c>
      <c r="D13" s="116">
        <v>66931.23</v>
      </c>
      <c r="E13" s="116">
        <v>0</v>
      </c>
      <c r="F13" s="101">
        <v>0</v>
      </c>
      <c r="G13" s="101">
        <v>0</v>
      </c>
      <c r="H13" s="101">
        <v>7436.82</v>
      </c>
      <c r="I13" s="395"/>
      <c r="J13" s="405">
        <v>467.02</v>
      </c>
      <c r="K13" s="43" t="s">
        <v>283</v>
      </c>
      <c r="L13" s="43"/>
      <c r="M13" s="405">
        <v>460.42</v>
      </c>
      <c r="N13" s="43" t="s">
        <v>284</v>
      </c>
      <c r="O13" s="43"/>
      <c r="P13" s="43"/>
    </row>
    <row r="14" spans="1:16" ht="13.5" thickBot="1">
      <c r="A14" s="59" t="s">
        <v>249</v>
      </c>
      <c r="B14" s="65">
        <v>226</v>
      </c>
      <c r="C14" s="120">
        <v>64665.59</v>
      </c>
      <c r="D14" s="116">
        <v>67820.96</v>
      </c>
      <c r="E14" s="116">
        <v>5518.51</v>
      </c>
      <c r="F14" s="101">
        <v>0</v>
      </c>
      <c r="G14" s="101">
        <v>63.19</v>
      </c>
      <c r="H14" s="101">
        <v>2426.33</v>
      </c>
      <c r="I14" s="395"/>
      <c r="J14" s="43"/>
      <c r="K14" s="43"/>
      <c r="L14" s="43"/>
      <c r="M14" s="43"/>
      <c r="N14" s="43"/>
      <c r="O14" s="43"/>
      <c r="P14" s="43"/>
    </row>
    <row r="15" spans="1:16" ht="12.75">
      <c r="A15" s="57" t="s">
        <v>250</v>
      </c>
      <c r="B15" s="63"/>
      <c r="C15" s="119">
        <f aca="true" t="shared" si="2" ref="C15:H15">SUM(C16:C17)</f>
        <v>417469.3</v>
      </c>
      <c r="D15" s="119">
        <f t="shared" si="2"/>
        <v>355515.94</v>
      </c>
      <c r="E15" s="119">
        <f t="shared" si="2"/>
        <v>46960.79</v>
      </c>
      <c r="F15" s="119">
        <f t="shared" si="2"/>
        <v>0</v>
      </c>
      <c r="G15" s="119">
        <f t="shared" si="2"/>
        <v>0</v>
      </c>
      <c r="H15" s="119">
        <f t="shared" si="2"/>
        <v>108914.15</v>
      </c>
      <c r="I15" s="395"/>
      <c r="J15" s="43" t="s">
        <v>285</v>
      </c>
      <c r="K15" s="43"/>
      <c r="L15" s="43"/>
      <c r="M15" s="43"/>
      <c r="N15" s="43"/>
      <c r="O15" s="43"/>
      <c r="P15" s="43"/>
    </row>
    <row r="16" spans="1:16" ht="12.75">
      <c r="A16" s="58" t="s">
        <v>251</v>
      </c>
      <c r="B16" s="66" t="s">
        <v>252</v>
      </c>
      <c r="C16" s="120">
        <v>406958.62</v>
      </c>
      <c r="D16" s="116">
        <v>345005.26</v>
      </c>
      <c r="E16" s="116">
        <v>46960.79</v>
      </c>
      <c r="F16" s="101">
        <v>0</v>
      </c>
      <c r="G16" s="101">
        <v>0</v>
      </c>
      <c r="H16" s="101">
        <v>108914.15</v>
      </c>
      <c r="I16" s="395"/>
      <c r="J16" s="43" t="s">
        <v>290</v>
      </c>
      <c r="K16" s="43"/>
      <c r="L16" s="403">
        <f>IF(M13=0,"",(J13-M13)/M13)</f>
        <v>0.014334737848051704</v>
      </c>
      <c r="M16" s="43"/>
      <c r="N16" s="77"/>
      <c r="O16" s="43"/>
      <c r="P16" s="43"/>
    </row>
    <row r="17" spans="1:16" ht="13.5" thickBot="1">
      <c r="A17" s="59" t="s">
        <v>253</v>
      </c>
      <c r="B17" s="65">
        <v>234</v>
      </c>
      <c r="C17" s="120">
        <v>10510.68</v>
      </c>
      <c r="D17" s="116">
        <v>10510.68</v>
      </c>
      <c r="E17" s="116">
        <v>0</v>
      </c>
      <c r="F17" s="101">
        <v>0</v>
      </c>
      <c r="G17" s="101">
        <v>0</v>
      </c>
      <c r="H17" s="101">
        <v>0</v>
      </c>
      <c r="I17" s="395"/>
      <c r="J17" s="43" t="s">
        <v>286</v>
      </c>
      <c r="K17" s="43"/>
      <c r="L17" s="43"/>
      <c r="M17" s="43"/>
      <c r="N17" s="43"/>
      <c r="O17" s="43"/>
      <c r="P17" s="43"/>
    </row>
    <row r="18" spans="1:16" ht="12.75">
      <c r="A18" s="57" t="s">
        <v>254</v>
      </c>
      <c r="B18" s="63"/>
      <c r="C18" s="119">
        <f aca="true" t="shared" si="3" ref="C18:H18">SUM(C19:C21)</f>
        <v>4710458.55</v>
      </c>
      <c r="D18" s="119">
        <f t="shared" si="3"/>
        <v>6196134.99</v>
      </c>
      <c r="E18" s="119">
        <f t="shared" si="3"/>
        <v>1485676.44</v>
      </c>
      <c r="F18" s="119">
        <f t="shared" si="3"/>
        <v>0</v>
      </c>
      <c r="G18" s="119">
        <f t="shared" si="3"/>
        <v>0</v>
      </c>
      <c r="H18" s="119">
        <f t="shared" si="3"/>
        <v>0</v>
      </c>
      <c r="I18" s="395"/>
      <c r="J18" s="43"/>
      <c r="K18" s="43"/>
      <c r="L18" s="43"/>
      <c r="M18" s="43"/>
      <c r="N18" s="43"/>
      <c r="O18" s="43"/>
      <c r="P18" s="43"/>
    </row>
    <row r="19" spans="1:16" ht="12.75">
      <c r="A19" s="58" t="s">
        <v>255</v>
      </c>
      <c r="B19" s="64">
        <v>24</v>
      </c>
      <c r="C19" s="120">
        <v>4710458.55</v>
      </c>
      <c r="D19" s="116">
        <v>6196134.99</v>
      </c>
      <c r="E19" s="116">
        <v>1485676.44</v>
      </c>
      <c r="F19" s="101">
        <v>0</v>
      </c>
      <c r="G19" s="101">
        <v>0</v>
      </c>
      <c r="H19" s="101">
        <v>0</v>
      </c>
      <c r="I19" s="395"/>
      <c r="J19" s="43" t="s">
        <v>287</v>
      </c>
      <c r="K19" s="43"/>
      <c r="L19" s="43"/>
      <c r="M19" s="43"/>
      <c r="N19" s="78">
        <v>744</v>
      </c>
      <c r="O19" s="43" t="s">
        <v>292</v>
      </c>
      <c r="P19" s="43"/>
    </row>
    <row r="20" spans="1:16" ht="12.75">
      <c r="A20" s="58" t="s">
        <v>256</v>
      </c>
      <c r="B20" s="64">
        <v>261</v>
      </c>
      <c r="C20" s="120">
        <v>0</v>
      </c>
      <c r="D20" s="116">
        <v>0</v>
      </c>
      <c r="E20" s="116">
        <v>0</v>
      </c>
      <c r="F20" s="101">
        <v>0</v>
      </c>
      <c r="G20" s="101">
        <v>0</v>
      </c>
      <c r="H20" s="101">
        <v>0</v>
      </c>
      <c r="I20" s="395"/>
      <c r="J20" s="43" t="s">
        <v>293</v>
      </c>
      <c r="K20" s="78">
        <v>730</v>
      </c>
      <c r="L20" s="43" t="s">
        <v>294</v>
      </c>
      <c r="M20" s="43"/>
      <c r="N20" s="43"/>
      <c r="O20" s="43"/>
      <c r="P20" s="43"/>
    </row>
    <row r="21" spans="1:16" ht="13.5" thickBot="1">
      <c r="A21" s="67" t="s">
        <v>257</v>
      </c>
      <c r="B21" s="66" t="s">
        <v>258</v>
      </c>
      <c r="C21" s="120">
        <v>0</v>
      </c>
      <c r="D21" s="116">
        <v>0</v>
      </c>
      <c r="E21" s="116">
        <v>0</v>
      </c>
      <c r="F21" s="101">
        <v>0</v>
      </c>
      <c r="G21" s="101">
        <v>0</v>
      </c>
      <c r="H21" s="101">
        <v>0</v>
      </c>
      <c r="I21" s="395"/>
      <c r="J21" s="43"/>
      <c r="K21" s="43"/>
      <c r="L21" s="43"/>
      <c r="M21" s="43"/>
      <c r="N21" s="43"/>
      <c r="O21" s="43"/>
      <c r="P21" s="43"/>
    </row>
    <row r="22" spans="1:16" ht="12.75">
      <c r="A22" s="68" t="s">
        <v>259</v>
      </c>
      <c r="B22" s="69">
        <v>25</v>
      </c>
      <c r="C22" s="119">
        <f aca="true" t="shared" si="4" ref="C22:H22">SUM(C23:C26)</f>
        <v>46963.98</v>
      </c>
      <c r="D22" s="119">
        <f t="shared" si="4"/>
        <v>50664.19</v>
      </c>
      <c r="E22" s="119">
        <f t="shared" si="4"/>
        <v>10623.8</v>
      </c>
      <c r="F22" s="119">
        <f t="shared" si="4"/>
        <v>0</v>
      </c>
      <c r="G22" s="119">
        <f t="shared" si="4"/>
        <v>0</v>
      </c>
      <c r="H22" s="119">
        <f t="shared" si="4"/>
        <v>6923.59</v>
      </c>
      <c r="I22" s="395"/>
      <c r="J22" s="43" t="s">
        <v>285</v>
      </c>
      <c r="K22" s="43"/>
      <c r="L22" s="43"/>
      <c r="M22" s="43"/>
      <c r="N22" s="43"/>
      <c r="O22" s="43"/>
      <c r="P22" s="43"/>
    </row>
    <row r="23" spans="1:16" ht="12.75">
      <c r="A23" s="70" t="s">
        <v>260</v>
      </c>
      <c r="B23" s="71">
        <v>251</v>
      </c>
      <c r="C23" s="120">
        <v>0</v>
      </c>
      <c r="D23" s="116">
        <v>0</v>
      </c>
      <c r="E23" s="116">
        <v>0</v>
      </c>
      <c r="F23" s="101">
        <v>0</v>
      </c>
      <c r="G23" s="101">
        <v>0</v>
      </c>
      <c r="H23" s="101">
        <v>0</v>
      </c>
      <c r="I23" s="395"/>
      <c r="J23" s="43" t="s">
        <v>288</v>
      </c>
      <c r="K23" s="43"/>
      <c r="L23" s="282">
        <f>IF(K20=0,"",(N19-K20)/K20)</f>
        <v>0.019178082191780823</v>
      </c>
      <c r="M23" s="43"/>
      <c r="N23" s="77"/>
      <c r="O23" s="43"/>
      <c r="P23" s="43"/>
    </row>
    <row r="24" spans="1:16" ht="12.75">
      <c r="A24" s="70" t="s">
        <v>261</v>
      </c>
      <c r="B24" s="71">
        <v>252</v>
      </c>
      <c r="C24" s="120">
        <v>0</v>
      </c>
      <c r="D24" s="116">
        <v>0</v>
      </c>
      <c r="E24" s="116">
        <v>0</v>
      </c>
      <c r="F24" s="101">
        <v>0</v>
      </c>
      <c r="G24" s="101">
        <v>0</v>
      </c>
      <c r="H24" s="101">
        <v>0</v>
      </c>
      <c r="I24" s="395"/>
      <c r="J24" s="43" t="s">
        <v>289</v>
      </c>
      <c r="K24" s="43"/>
      <c r="L24" s="43"/>
      <c r="M24" s="43"/>
      <c r="N24" s="43"/>
      <c r="O24" s="43"/>
      <c r="P24" s="43"/>
    </row>
    <row r="25" spans="1:16" ht="12.75">
      <c r="A25" s="70" t="s">
        <v>262</v>
      </c>
      <c r="B25" s="71">
        <v>254</v>
      </c>
      <c r="C25" s="120">
        <v>0</v>
      </c>
      <c r="D25" s="116">
        <v>0</v>
      </c>
      <c r="E25" s="116">
        <v>0</v>
      </c>
      <c r="F25" s="101">
        <v>0</v>
      </c>
      <c r="G25" s="101">
        <v>0</v>
      </c>
      <c r="H25" s="101">
        <v>0</v>
      </c>
      <c r="I25" s="395"/>
      <c r="J25" s="43"/>
      <c r="K25" s="43"/>
      <c r="L25" s="43"/>
      <c r="M25" s="43"/>
      <c r="N25" s="43"/>
      <c r="O25" s="43"/>
      <c r="P25" s="43"/>
    </row>
    <row r="26" spans="1:16" ht="13.5" thickBot="1">
      <c r="A26" s="72" t="s">
        <v>263</v>
      </c>
      <c r="B26" s="73">
        <v>256</v>
      </c>
      <c r="C26" s="120">
        <v>46963.98</v>
      </c>
      <c r="D26" s="116">
        <v>50664.19</v>
      </c>
      <c r="E26" s="116">
        <v>10623.8</v>
      </c>
      <c r="F26" s="101">
        <v>0</v>
      </c>
      <c r="G26" s="101">
        <v>0</v>
      </c>
      <c r="H26" s="101">
        <v>6923.59</v>
      </c>
      <c r="I26" s="395"/>
      <c r="J26" s="43" t="s">
        <v>291</v>
      </c>
      <c r="K26" s="43"/>
      <c r="L26" s="43"/>
      <c r="M26" s="43"/>
      <c r="N26" s="43"/>
      <c r="O26" s="43"/>
      <c r="P26" s="43"/>
    </row>
    <row r="27" spans="1:9" ht="12.75">
      <c r="A27" s="68" t="s">
        <v>268</v>
      </c>
      <c r="B27" s="69">
        <v>27</v>
      </c>
      <c r="C27" s="119">
        <f aca="true" t="shared" si="5" ref="C27:H27">SUM(C28:C29)</f>
        <v>3602361.38</v>
      </c>
      <c r="D27" s="119">
        <f t="shared" si="5"/>
        <v>2745772.9</v>
      </c>
      <c r="E27" s="119">
        <f t="shared" si="5"/>
        <v>-449848.48</v>
      </c>
      <c r="F27" s="119">
        <f t="shared" si="5"/>
        <v>406740</v>
      </c>
      <c r="G27" s="119">
        <f t="shared" si="5"/>
        <v>0</v>
      </c>
      <c r="H27" s="119">
        <f t="shared" si="5"/>
        <v>0</v>
      </c>
      <c r="I27" s="395"/>
    </row>
    <row r="28" spans="1:9" ht="12.75">
      <c r="A28" s="70" t="s">
        <v>269</v>
      </c>
      <c r="B28" s="74" t="s">
        <v>270</v>
      </c>
      <c r="C28" s="120">
        <v>3602361.38</v>
      </c>
      <c r="D28" s="116">
        <v>2745772.9</v>
      </c>
      <c r="E28" s="116">
        <v>-449848.48</v>
      </c>
      <c r="F28" s="101">
        <v>406740</v>
      </c>
      <c r="G28" s="101">
        <v>0</v>
      </c>
      <c r="H28" s="101">
        <v>0</v>
      </c>
      <c r="I28" s="395"/>
    </row>
    <row r="29" spans="1:9" ht="13.5" thickBot="1">
      <c r="A29" s="72" t="s">
        <v>271</v>
      </c>
      <c r="B29" s="73">
        <v>275</v>
      </c>
      <c r="C29" s="120">
        <v>0</v>
      </c>
      <c r="D29" s="116">
        <v>0</v>
      </c>
      <c r="E29" s="116">
        <v>0</v>
      </c>
      <c r="F29" s="101">
        <v>0</v>
      </c>
      <c r="G29" s="101">
        <v>0</v>
      </c>
      <c r="H29" s="101">
        <v>0</v>
      </c>
      <c r="I29" s="395"/>
    </row>
    <row r="30" spans="1:9" ht="12.75">
      <c r="A30" s="68" t="s">
        <v>272</v>
      </c>
      <c r="B30" s="69">
        <v>28</v>
      </c>
      <c r="C30" s="119">
        <f aca="true" t="shared" si="6" ref="C30:H30">SUM(C31:C32)</f>
        <v>5099184.97</v>
      </c>
      <c r="D30" s="119">
        <f t="shared" si="6"/>
        <v>4832936.22</v>
      </c>
      <c r="E30" s="119">
        <f t="shared" si="6"/>
        <v>-266248.75</v>
      </c>
      <c r="F30" s="119">
        <f t="shared" si="6"/>
        <v>0</v>
      </c>
      <c r="G30" s="119">
        <f t="shared" si="6"/>
        <v>0</v>
      </c>
      <c r="H30" s="119">
        <f t="shared" si="6"/>
        <v>0</v>
      </c>
      <c r="I30" s="395"/>
    </row>
    <row r="31" spans="1:9" ht="12.75">
      <c r="A31" s="70" t="s">
        <v>273</v>
      </c>
      <c r="B31" s="74" t="s">
        <v>274</v>
      </c>
      <c r="C31" s="120">
        <v>5099184.97</v>
      </c>
      <c r="D31" s="116">
        <v>4832936.22</v>
      </c>
      <c r="E31" s="116">
        <v>-266248.75</v>
      </c>
      <c r="F31" s="101">
        <v>0</v>
      </c>
      <c r="G31" s="101">
        <v>0</v>
      </c>
      <c r="H31" s="101">
        <v>0</v>
      </c>
      <c r="I31" s="395"/>
    </row>
    <row r="32" spans="1:9" ht="13.5" thickBot="1">
      <c r="A32" s="72" t="s">
        <v>275</v>
      </c>
      <c r="B32" s="71">
        <v>288</v>
      </c>
      <c r="C32" s="396">
        <v>0</v>
      </c>
      <c r="D32" s="397">
        <v>0</v>
      </c>
      <c r="E32" s="397">
        <v>0</v>
      </c>
      <c r="F32" s="398">
        <v>0</v>
      </c>
      <c r="G32" s="398">
        <v>0</v>
      </c>
      <c r="H32" s="398">
        <v>0</v>
      </c>
      <c r="I32" s="395"/>
    </row>
    <row r="33" spans="2:8" ht="13.5" thickBot="1">
      <c r="B33" s="399" t="s">
        <v>164</v>
      </c>
      <c r="C33" s="400">
        <f aca="true" t="shared" si="7" ref="C33:H33">C7+C9+C15+C18+C22+C27+C30</f>
        <v>50967121.989999995</v>
      </c>
      <c r="D33" s="402">
        <f t="shared" si="7"/>
        <v>49690817.339999996</v>
      </c>
      <c r="E33" s="400">
        <f t="shared" si="7"/>
        <v>1373533.37</v>
      </c>
      <c r="F33" s="400">
        <f t="shared" si="7"/>
        <v>1102505.48</v>
      </c>
      <c r="G33" s="400">
        <f t="shared" si="7"/>
        <v>448901.94</v>
      </c>
      <c r="H33" s="400">
        <f t="shared" si="7"/>
        <v>1996234.4800000002</v>
      </c>
    </row>
    <row r="34" spans="3:6" ht="12.75">
      <c r="C34" s="401" t="s">
        <v>544</v>
      </c>
      <c r="D34" s="121">
        <f>D33-C33</f>
        <v>-1276304.6499999985</v>
      </c>
      <c r="E34" s="122">
        <f>E33-F33+G33-H33</f>
        <v>-1276304.6500000001</v>
      </c>
      <c r="F34" s="43" t="s">
        <v>545</v>
      </c>
    </row>
    <row r="35" ht="12.75"/>
    <row r="36" ht="12.75"/>
  </sheetData>
  <sheetProtection/>
  <printOptions/>
  <pageMargins left="0.43" right="0.5" top="0.53" bottom="0.37" header="0.37" footer="0.24"/>
  <pageSetup horizontalDpi="300" verticalDpi="300" orientation="landscape" paperSize="9" r:id="rId4"/>
  <drawing r:id="rId3"/>
  <legacyDrawing r:id="rId2"/>
</worksheet>
</file>

<file path=xl/worksheets/sheet18.xml><?xml version="1.0" encoding="utf-8"?>
<worksheet xmlns="http://schemas.openxmlformats.org/spreadsheetml/2006/main" xmlns:r="http://schemas.openxmlformats.org/officeDocument/2006/relationships">
  <sheetPr codeName="Feuil18">
    <pageSetUpPr fitToPage="1"/>
  </sheetPr>
  <dimension ref="A1:H62"/>
  <sheetViews>
    <sheetView zoomScalePageLayoutView="0" workbookViewId="0" topLeftCell="A1">
      <selection activeCell="F53" sqref="F53"/>
    </sheetView>
  </sheetViews>
  <sheetFormatPr defaultColWidth="11.421875" defaultRowHeight="12.75"/>
  <cols>
    <col min="1" max="1" width="36.140625" style="0" customWidth="1"/>
    <col min="2" max="5" width="18.140625" style="0" customWidth="1"/>
  </cols>
  <sheetData>
    <row r="1" spans="1:7" ht="12.75">
      <c r="A1" s="1" t="s">
        <v>0</v>
      </c>
      <c r="B1" s="1" t="s">
        <v>1</v>
      </c>
      <c r="D1" s="1" t="str">
        <f>Coordonnées!C1</f>
        <v>AISEAU-PRESLES</v>
      </c>
      <c r="F1" s="1" t="s">
        <v>341</v>
      </c>
      <c r="G1" s="100">
        <f>Coordonnées!E1</f>
        <v>52074</v>
      </c>
    </row>
    <row r="2" spans="1:7" ht="12.75">
      <c r="A2" s="1"/>
      <c r="D2" s="1"/>
      <c r="F2" s="1" t="s">
        <v>2</v>
      </c>
      <c r="G2" s="47">
        <f>Coordonnées!E2</f>
        <v>2014</v>
      </c>
    </row>
    <row r="3" spans="1:7" ht="12.75">
      <c r="A3" s="1"/>
      <c r="D3" s="1"/>
      <c r="F3" s="1"/>
      <c r="G3" s="47"/>
    </row>
    <row r="4" ht="12.75">
      <c r="A4" s="42" t="s">
        <v>311</v>
      </c>
    </row>
    <row r="7" spans="1:8" ht="15.75">
      <c r="A7" s="79" t="s">
        <v>295</v>
      </c>
      <c r="B7" s="80"/>
      <c r="C7" s="80"/>
      <c r="D7" s="80"/>
      <c r="E7" s="80"/>
      <c r="F7" s="80"/>
      <c r="G7" s="80"/>
      <c r="H7" s="80"/>
    </row>
    <row r="8" spans="1:8" ht="12.75">
      <c r="A8" s="80"/>
      <c r="B8" s="80"/>
      <c r="C8" s="80"/>
      <c r="D8" s="80"/>
      <c r="E8" s="80"/>
      <c r="F8" s="80"/>
      <c r="G8" s="80"/>
      <c r="H8" s="80"/>
    </row>
    <row r="9" spans="1:8" ht="12.75">
      <c r="A9" s="80" t="s">
        <v>296</v>
      </c>
      <c r="B9" s="80"/>
      <c r="C9" s="80"/>
      <c r="D9" s="80"/>
      <c r="E9" s="80"/>
      <c r="F9" s="80"/>
      <c r="G9" s="80"/>
      <c r="H9" s="80"/>
    </row>
    <row r="10" spans="1:8" ht="12.75">
      <c r="A10" s="80"/>
      <c r="B10" s="80"/>
      <c r="C10" s="80"/>
      <c r="D10" s="80"/>
      <c r="E10" s="80"/>
      <c r="F10" s="80"/>
      <c r="G10" s="80"/>
      <c r="H10" s="80"/>
    </row>
    <row r="11" spans="1:8" ht="12.75">
      <c r="A11" s="80" t="s">
        <v>297</v>
      </c>
      <c r="B11" s="80"/>
      <c r="C11" s="80"/>
      <c r="D11" s="80"/>
      <c r="E11" s="80"/>
      <c r="F11" s="80"/>
      <c r="G11" s="80"/>
      <c r="H11" s="80"/>
    </row>
    <row r="12" spans="1:8" ht="12.75">
      <c r="A12" s="80" t="s">
        <v>298</v>
      </c>
      <c r="B12" s="80"/>
      <c r="C12" s="80"/>
      <c r="D12" s="80"/>
      <c r="E12" s="80"/>
      <c r="F12" s="80"/>
      <c r="G12" s="80"/>
      <c r="H12" s="80"/>
    </row>
    <row r="13" spans="1:8" ht="12.75">
      <c r="A13" s="80" t="s">
        <v>299</v>
      </c>
      <c r="B13" s="80"/>
      <c r="C13" s="80"/>
      <c r="D13" s="80"/>
      <c r="E13" s="80"/>
      <c r="F13" s="80"/>
      <c r="G13" s="80"/>
      <c r="H13" s="80"/>
    </row>
    <row r="14" spans="1:8" ht="12.75">
      <c r="A14" s="80"/>
      <c r="B14" s="80"/>
      <c r="C14" s="80"/>
      <c r="D14" s="80"/>
      <c r="E14" s="80"/>
      <c r="F14" s="80"/>
      <c r="G14" s="80"/>
      <c r="H14" s="80"/>
    </row>
    <row r="15" spans="1:8" ht="12.75">
      <c r="A15" s="81" t="s">
        <v>300</v>
      </c>
      <c r="B15" s="80"/>
      <c r="C15" s="80"/>
      <c r="D15" s="80"/>
      <c r="E15" s="80"/>
      <c r="F15" s="80"/>
      <c r="G15" s="80"/>
      <c r="H15" s="80"/>
    </row>
    <row r="16" spans="1:8" ht="12.75">
      <c r="A16" s="81"/>
      <c r="B16" s="80"/>
      <c r="C16" s="80"/>
      <c r="D16" s="80"/>
      <c r="E16" s="80"/>
      <c r="F16" s="80"/>
      <c r="G16" s="80"/>
      <c r="H16" s="80"/>
    </row>
    <row r="17" spans="1:8" ht="12.75">
      <c r="A17" s="142" t="s">
        <v>301</v>
      </c>
      <c r="B17" s="143"/>
      <c r="C17" s="142" t="s">
        <v>302</v>
      </c>
      <c r="D17" s="144"/>
      <c r="E17" s="143"/>
      <c r="F17" s="145">
        <f>G17-1</f>
        <v>2013</v>
      </c>
      <c r="G17" s="146">
        <f>G2</f>
        <v>2014</v>
      </c>
      <c r="H17" s="80"/>
    </row>
    <row r="18" spans="1:8" ht="12.75">
      <c r="A18" s="82"/>
      <c r="B18" s="83"/>
      <c r="C18" s="84"/>
      <c r="D18" s="85"/>
      <c r="E18" s="83"/>
      <c r="F18" s="86"/>
      <c r="G18" s="86"/>
      <c r="H18" s="80"/>
    </row>
    <row r="19" spans="1:8" ht="12.75">
      <c r="A19" s="87"/>
      <c r="B19" s="88"/>
      <c r="C19" s="89"/>
      <c r="D19" s="90"/>
      <c r="E19" s="88"/>
      <c r="F19" s="91"/>
      <c r="G19" s="91"/>
      <c r="H19" s="80"/>
    </row>
    <row r="20" spans="1:8" ht="12.75">
      <c r="A20" s="87"/>
      <c r="B20" s="88"/>
      <c r="C20" s="89"/>
      <c r="D20" s="90"/>
      <c r="E20" s="88"/>
      <c r="F20" s="91"/>
      <c r="G20" s="91"/>
      <c r="H20" s="80"/>
    </row>
    <row r="21" spans="1:8" ht="12.75">
      <c r="A21" s="87"/>
      <c r="B21" s="88"/>
      <c r="C21" s="89"/>
      <c r="D21" s="90"/>
      <c r="E21" s="88"/>
      <c r="F21" s="91"/>
      <c r="G21" s="91"/>
      <c r="H21" s="80"/>
    </row>
    <row r="22" spans="1:8" ht="12.75">
      <c r="A22" s="87"/>
      <c r="B22" s="88"/>
      <c r="C22" s="89"/>
      <c r="D22" s="90"/>
      <c r="E22" s="88"/>
      <c r="F22" s="91"/>
      <c r="G22" s="91"/>
      <c r="H22" s="80"/>
    </row>
    <row r="23" spans="1:8" ht="12.75">
      <c r="A23" s="87"/>
      <c r="B23" s="88"/>
      <c r="C23" s="89"/>
      <c r="D23" s="90"/>
      <c r="E23" s="88"/>
      <c r="F23" s="91"/>
      <c r="G23" s="91"/>
      <c r="H23" s="80"/>
    </row>
    <row r="24" spans="1:8" ht="12.75">
      <c r="A24" s="92"/>
      <c r="B24" s="93"/>
      <c r="C24" s="94"/>
      <c r="D24" s="95"/>
      <c r="E24" s="93"/>
      <c r="F24" s="96"/>
      <c r="G24" s="96"/>
      <c r="H24" s="80"/>
    </row>
    <row r="25" spans="1:8" ht="12.75">
      <c r="A25" s="97"/>
      <c r="B25" s="98"/>
      <c r="C25" s="98"/>
      <c r="D25" s="98"/>
      <c r="E25" s="98"/>
      <c r="F25" s="98"/>
      <c r="G25" s="98"/>
      <c r="H25" s="80"/>
    </row>
    <row r="26" spans="1:8" ht="12.75">
      <c r="A26" s="81"/>
      <c r="B26" s="80"/>
      <c r="C26" s="80"/>
      <c r="D26" s="80"/>
      <c r="E26" s="80"/>
      <c r="F26" s="80"/>
      <c r="G26" s="80"/>
      <c r="H26" s="80"/>
    </row>
    <row r="27" spans="1:8" ht="12.75">
      <c r="A27" s="81" t="s">
        <v>303</v>
      </c>
      <c r="B27" s="80"/>
      <c r="C27" s="80"/>
      <c r="D27" s="80"/>
      <c r="E27" s="80"/>
      <c r="F27" s="80"/>
      <c r="G27" s="80"/>
      <c r="H27" s="80"/>
    </row>
    <row r="28" spans="1:8" ht="12.75">
      <c r="A28" s="81"/>
      <c r="B28" s="80"/>
      <c r="C28" s="80"/>
      <c r="D28" s="80"/>
      <c r="E28" s="80"/>
      <c r="F28" s="80"/>
      <c r="G28" s="80"/>
      <c r="H28" s="80"/>
    </row>
    <row r="29" spans="1:8" ht="12.75">
      <c r="A29" s="142" t="s">
        <v>304</v>
      </c>
      <c r="B29" s="143"/>
      <c r="C29" s="142" t="s">
        <v>302</v>
      </c>
      <c r="D29" s="144"/>
      <c r="E29" s="143"/>
      <c r="F29" s="146">
        <f>G29-1</f>
        <v>2013</v>
      </c>
      <c r="G29" s="146">
        <f>G2</f>
        <v>2014</v>
      </c>
      <c r="H29" s="80"/>
    </row>
    <row r="30" spans="1:8" ht="12.75">
      <c r="A30" s="82"/>
      <c r="B30" s="83"/>
      <c r="C30" s="84"/>
      <c r="D30" s="85"/>
      <c r="E30" s="83"/>
      <c r="F30" s="86"/>
      <c r="G30" s="86"/>
      <c r="H30" s="80"/>
    </row>
    <row r="31" spans="1:8" ht="12.75">
      <c r="A31" s="87"/>
      <c r="B31" s="88"/>
      <c r="C31" s="89"/>
      <c r="D31" s="90"/>
      <c r="E31" s="88"/>
      <c r="F31" s="91"/>
      <c r="G31" s="91"/>
      <c r="H31" s="80"/>
    </row>
    <row r="32" spans="1:8" ht="12.75">
      <c r="A32" s="87"/>
      <c r="B32" s="88"/>
      <c r="C32" s="89"/>
      <c r="D32" s="90"/>
      <c r="E32" s="88"/>
      <c r="F32" s="91"/>
      <c r="G32" s="91"/>
      <c r="H32" s="80"/>
    </row>
    <row r="33" spans="1:8" ht="12.75">
      <c r="A33" s="87"/>
      <c r="B33" s="88"/>
      <c r="C33" s="89"/>
      <c r="D33" s="90"/>
      <c r="E33" s="88"/>
      <c r="F33" s="91"/>
      <c r="G33" s="91"/>
      <c r="H33" s="80"/>
    </row>
    <row r="34" spans="1:8" ht="12.75">
      <c r="A34" s="87"/>
      <c r="B34" s="88"/>
      <c r="C34" s="89"/>
      <c r="D34" s="90"/>
      <c r="E34" s="88"/>
      <c r="F34" s="91"/>
      <c r="G34" s="91"/>
      <c r="H34" s="80"/>
    </row>
    <row r="35" spans="1:8" ht="12.75">
      <c r="A35" s="87"/>
      <c r="B35" s="88"/>
      <c r="C35" s="89"/>
      <c r="D35" s="90"/>
      <c r="E35" s="88"/>
      <c r="F35" s="91"/>
      <c r="G35" s="91"/>
      <c r="H35" s="80"/>
    </row>
    <row r="36" spans="1:8" ht="12.75">
      <c r="A36" s="92"/>
      <c r="B36" s="93"/>
      <c r="C36" s="94"/>
      <c r="D36" s="95"/>
      <c r="E36" s="93"/>
      <c r="F36" s="96"/>
      <c r="G36" s="96"/>
      <c r="H36" s="80"/>
    </row>
    <row r="37" spans="1:8" ht="12.75">
      <c r="A37" s="81"/>
      <c r="B37" s="80"/>
      <c r="C37" s="80"/>
      <c r="D37" s="80"/>
      <c r="E37" s="80"/>
      <c r="F37" s="80"/>
      <c r="G37" s="80"/>
      <c r="H37" s="80"/>
    </row>
    <row r="38" spans="1:8" ht="12.75">
      <c r="A38" s="81"/>
      <c r="B38" s="80"/>
      <c r="C38" s="80"/>
      <c r="D38" s="80"/>
      <c r="E38" s="80"/>
      <c r="F38" s="80"/>
      <c r="G38" s="80"/>
      <c r="H38" s="80"/>
    </row>
    <row r="39" spans="1:8" ht="12.75">
      <c r="A39" s="81" t="s">
        <v>305</v>
      </c>
      <c r="B39" s="80"/>
      <c r="C39" s="80"/>
      <c r="D39" s="80"/>
      <c r="E39" s="80"/>
      <c r="F39" s="80"/>
      <c r="G39" s="80"/>
      <c r="H39" s="80"/>
    </row>
    <row r="40" spans="1:8" ht="12.75">
      <c r="A40" s="81"/>
      <c r="B40" s="80"/>
      <c r="C40" s="80"/>
      <c r="D40" s="80"/>
      <c r="E40" s="80"/>
      <c r="F40" s="80"/>
      <c r="G40" s="80"/>
      <c r="H40" s="80"/>
    </row>
    <row r="41" spans="1:8" ht="12.75">
      <c r="A41" s="142" t="s">
        <v>306</v>
      </c>
      <c r="B41" s="143"/>
      <c r="C41" s="142" t="s">
        <v>307</v>
      </c>
      <c r="D41" s="144"/>
      <c r="E41" s="143"/>
      <c r="F41" s="146">
        <f>G41-1</f>
        <v>2013</v>
      </c>
      <c r="G41" s="146">
        <f>G2</f>
        <v>2014</v>
      </c>
      <c r="H41" s="80"/>
    </row>
    <row r="42" spans="1:8" ht="12.75">
      <c r="A42" s="82"/>
      <c r="B42" s="83"/>
      <c r="C42" s="84"/>
      <c r="D42" s="85"/>
      <c r="E42" s="83"/>
      <c r="F42" s="86"/>
      <c r="G42" s="86"/>
      <c r="H42" s="80"/>
    </row>
    <row r="43" spans="1:8" ht="12.75">
      <c r="A43" s="87"/>
      <c r="B43" s="88"/>
      <c r="C43" s="89"/>
      <c r="D43" s="90"/>
      <c r="E43" s="88"/>
      <c r="F43" s="91"/>
      <c r="G43" s="91"/>
      <c r="H43" s="80"/>
    </row>
    <row r="44" spans="1:8" ht="12.75">
      <c r="A44" s="87"/>
      <c r="B44" s="88"/>
      <c r="C44" s="89"/>
      <c r="D44" s="90"/>
      <c r="E44" s="88"/>
      <c r="F44" s="91"/>
      <c r="G44" s="91"/>
      <c r="H44" s="80"/>
    </row>
    <row r="45" spans="1:8" ht="12.75">
      <c r="A45" s="87"/>
      <c r="B45" s="88"/>
      <c r="C45" s="89"/>
      <c r="D45" s="90"/>
      <c r="E45" s="88"/>
      <c r="F45" s="91"/>
      <c r="G45" s="91"/>
      <c r="H45" s="80"/>
    </row>
    <row r="46" spans="1:8" ht="12.75">
      <c r="A46" s="87"/>
      <c r="B46" s="88"/>
      <c r="C46" s="89"/>
      <c r="D46" s="90"/>
      <c r="E46" s="88"/>
      <c r="F46" s="91"/>
      <c r="G46" s="91"/>
      <c r="H46" s="80"/>
    </row>
    <row r="47" spans="1:8" ht="12.75">
      <c r="A47" s="87"/>
      <c r="B47" s="88"/>
      <c r="C47" s="89"/>
      <c r="D47" s="90"/>
      <c r="E47" s="88"/>
      <c r="F47" s="91"/>
      <c r="G47" s="91"/>
      <c r="H47" s="80"/>
    </row>
    <row r="48" spans="1:8" ht="12.75">
      <c r="A48" s="92"/>
      <c r="B48" s="93"/>
      <c r="C48" s="94"/>
      <c r="D48" s="95"/>
      <c r="E48" s="93"/>
      <c r="F48" s="96"/>
      <c r="G48" s="96"/>
      <c r="H48" s="80"/>
    </row>
    <row r="49" spans="1:8" ht="12.75">
      <c r="A49" s="97"/>
      <c r="B49" s="98"/>
      <c r="C49" s="98"/>
      <c r="D49" s="98"/>
      <c r="E49" s="98"/>
      <c r="F49" s="98"/>
      <c r="G49" s="80"/>
      <c r="H49" s="80"/>
    </row>
    <row r="50" spans="1:8" ht="12.75">
      <c r="A50" s="81"/>
      <c r="B50" s="80"/>
      <c r="C50" s="80"/>
      <c r="D50" s="80"/>
      <c r="E50" s="80"/>
      <c r="F50" s="80"/>
      <c r="G50" s="80"/>
      <c r="H50" s="80"/>
    </row>
    <row r="51" spans="1:8" ht="12.75">
      <c r="A51" s="81" t="s">
        <v>308</v>
      </c>
      <c r="B51" s="80"/>
      <c r="C51" s="80"/>
      <c r="D51" s="80"/>
      <c r="E51" s="80"/>
      <c r="F51" s="80"/>
      <c r="G51" s="80"/>
      <c r="H51" s="80"/>
    </row>
    <row r="52" spans="1:8" ht="12.75">
      <c r="A52" s="80"/>
      <c r="B52" s="80"/>
      <c r="C52" s="80"/>
      <c r="D52" s="80"/>
      <c r="E52" s="80"/>
      <c r="F52" s="80"/>
      <c r="G52" s="80"/>
      <c r="H52" s="80"/>
    </row>
    <row r="53" spans="1:8" ht="12.75">
      <c r="A53" s="142" t="s">
        <v>309</v>
      </c>
      <c r="B53" s="143"/>
      <c r="C53" s="142" t="s">
        <v>310</v>
      </c>
      <c r="D53" s="144"/>
      <c r="E53" s="143"/>
      <c r="F53" s="146">
        <f>G53-1</f>
        <v>2013</v>
      </c>
      <c r="G53" s="146">
        <f>G2</f>
        <v>2014</v>
      </c>
      <c r="H53" s="80"/>
    </row>
    <row r="54" spans="1:8" ht="12.75">
      <c r="A54" s="82"/>
      <c r="B54" s="83"/>
      <c r="C54" s="84"/>
      <c r="D54" s="85"/>
      <c r="E54" s="83"/>
      <c r="F54" s="86"/>
      <c r="G54" s="86"/>
      <c r="H54" s="80"/>
    </row>
    <row r="55" spans="1:8" ht="12.75">
      <c r="A55" s="87"/>
      <c r="B55" s="88"/>
      <c r="C55" s="89"/>
      <c r="D55" s="90"/>
      <c r="E55" s="88"/>
      <c r="F55" s="91"/>
      <c r="G55" s="91"/>
      <c r="H55" s="80"/>
    </row>
    <row r="56" spans="1:8" ht="12.75">
      <c r="A56" s="87"/>
      <c r="B56" s="88"/>
      <c r="C56" s="89"/>
      <c r="D56" s="90"/>
      <c r="E56" s="88"/>
      <c r="F56" s="91"/>
      <c r="G56" s="91"/>
      <c r="H56" s="80"/>
    </row>
    <row r="57" spans="1:8" ht="12.75">
      <c r="A57" s="87"/>
      <c r="B57" s="88"/>
      <c r="C57" s="89"/>
      <c r="D57" s="90"/>
      <c r="E57" s="88"/>
      <c r="F57" s="91"/>
      <c r="G57" s="91"/>
      <c r="H57" s="80"/>
    </row>
    <row r="58" spans="1:8" ht="12.75">
      <c r="A58" s="87"/>
      <c r="B58" s="88"/>
      <c r="C58" s="89"/>
      <c r="D58" s="90"/>
      <c r="E58" s="88"/>
      <c r="F58" s="91"/>
      <c r="G58" s="91"/>
      <c r="H58" s="80"/>
    </row>
    <row r="59" spans="1:8" ht="12.75">
      <c r="A59" s="87"/>
      <c r="B59" s="88"/>
      <c r="C59" s="89"/>
      <c r="D59" s="90"/>
      <c r="E59" s="88"/>
      <c r="F59" s="91"/>
      <c r="G59" s="91"/>
      <c r="H59" s="80"/>
    </row>
    <row r="60" spans="1:8" ht="12.75">
      <c r="A60" s="92"/>
      <c r="B60" s="93"/>
      <c r="C60" s="94"/>
      <c r="D60" s="95"/>
      <c r="E60" s="93"/>
      <c r="F60" s="96"/>
      <c r="G60" s="96"/>
      <c r="H60" s="80"/>
    </row>
    <row r="61" spans="1:8" ht="12.75">
      <c r="A61" s="80"/>
      <c r="B61" s="80"/>
      <c r="C61" s="80"/>
      <c r="D61" s="80"/>
      <c r="E61" s="80"/>
      <c r="F61" s="80"/>
      <c r="G61" s="80"/>
      <c r="H61" s="80"/>
    </row>
    <row r="62" spans="1:8" ht="12.75">
      <c r="A62" s="80"/>
      <c r="B62" s="80"/>
      <c r="C62" s="80"/>
      <c r="D62" s="80"/>
      <c r="E62" s="80"/>
      <c r="F62" s="80"/>
      <c r="G62" s="80"/>
      <c r="H62" s="80"/>
    </row>
  </sheetData>
  <sheetProtection/>
  <printOptions/>
  <pageMargins left="0.787401575" right="0.787401575" top="0.53" bottom="0.37" header="0.37" footer="0.24"/>
  <pageSetup fitToHeight="1" fitToWidth="1" horizontalDpi="300" verticalDpi="300" orientation="landscape" paperSize="9" scale="71" r:id="rId2"/>
  <rowBreaks count="1" manualBreakCount="1">
    <brk id="37" max="255" man="1"/>
  </rowBreaks>
  <drawing r:id="rId1"/>
</worksheet>
</file>

<file path=xl/worksheets/sheet19.xml><?xml version="1.0" encoding="utf-8"?>
<worksheet xmlns="http://schemas.openxmlformats.org/spreadsheetml/2006/main" xmlns:r="http://schemas.openxmlformats.org/officeDocument/2006/relationships">
  <sheetPr codeName="Feuil19">
    <pageSetUpPr fitToPage="1"/>
  </sheetPr>
  <dimension ref="A1:G1030"/>
  <sheetViews>
    <sheetView workbookViewId="0" topLeftCell="A19">
      <selection activeCell="F17" sqref="F17"/>
    </sheetView>
  </sheetViews>
  <sheetFormatPr defaultColWidth="11.421875" defaultRowHeight="12.75"/>
  <cols>
    <col min="1" max="1" width="10.28125" style="0" customWidth="1"/>
    <col min="2" max="2" width="44.00390625" style="0" customWidth="1"/>
    <col min="3" max="3" width="18.140625" style="0" customWidth="1"/>
    <col min="4" max="4" width="16.421875" style="0" customWidth="1"/>
    <col min="5" max="5" width="17.00390625" style="0" customWidth="1"/>
    <col min="6" max="6" width="15.8515625" style="0" customWidth="1"/>
  </cols>
  <sheetData>
    <row r="1" spans="1:7" ht="12.75">
      <c r="A1" s="1" t="s">
        <v>0</v>
      </c>
      <c r="C1" s="1" t="s">
        <v>1</v>
      </c>
      <c r="E1" s="1" t="str">
        <f>Coordonnées!C1</f>
        <v>AISEAU-PRESLES</v>
      </c>
      <c r="F1" s="1" t="s">
        <v>341</v>
      </c>
      <c r="G1" s="100">
        <f>Coordonnées!E1</f>
        <v>52074</v>
      </c>
    </row>
    <row r="2" spans="1:7" ht="12.75">
      <c r="A2" s="1"/>
      <c r="D2" s="1"/>
      <c r="F2" s="1" t="s">
        <v>2</v>
      </c>
      <c r="G2" s="47">
        <f>Coordonnées!E2</f>
        <v>2014</v>
      </c>
    </row>
    <row r="3" ht="12.75">
      <c r="B3" s="42" t="s">
        <v>314</v>
      </c>
    </row>
    <row r="4" ht="12.75">
      <c r="C4" t="s">
        <v>313</v>
      </c>
    </row>
    <row r="5" spans="1:6" ht="12.75">
      <c r="A5" s="147" t="s">
        <v>315</v>
      </c>
      <c r="B5" s="148" t="s">
        <v>316</v>
      </c>
      <c r="C5" s="134">
        <f>D5-1</f>
        <v>2011</v>
      </c>
      <c r="D5" s="134">
        <f>E5-1</f>
        <v>2012</v>
      </c>
      <c r="E5" s="134">
        <f>F5-1</f>
        <v>2013</v>
      </c>
      <c r="F5" s="134">
        <f>G2</f>
        <v>2014</v>
      </c>
    </row>
    <row r="6" spans="1:6" ht="12.75">
      <c r="A6" s="11" t="s">
        <v>317</v>
      </c>
      <c r="B6" s="99" t="s">
        <v>318</v>
      </c>
      <c r="C6" s="101">
        <v>0</v>
      </c>
      <c r="D6" s="101">
        <v>0</v>
      </c>
      <c r="E6" s="101">
        <v>0</v>
      </c>
      <c r="F6" s="101">
        <v>0</v>
      </c>
    </row>
    <row r="7" spans="1:6" ht="12.75">
      <c r="A7" s="11" t="s">
        <v>319</v>
      </c>
      <c r="B7" s="99" t="s">
        <v>320</v>
      </c>
      <c r="C7" s="101">
        <v>60000</v>
      </c>
      <c r="D7" s="101">
        <v>69363.23</v>
      </c>
      <c r="E7" s="101">
        <v>17238.23</v>
      </c>
      <c r="F7" s="101">
        <v>22001.73</v>
      </c>
    </row>
    <row r="8" spans="1:6" ht="12.75">
      <c r="A8" s="11" t="s">
        <v>321</v>
      </c>
      <c r="B8" s="99" t="s">
        <v>322</v>
      </c>
      <c r="C8" s="101">
        <v>0</v>
      </c>
      <c r="D8" s="101">
        <v>0</v>
      </c>
      <c r="E8" s="101">
        <v>0</v>
      </c>
      <c r="F8" s="101">
        <v>0</v>
      </c>
    </row>
    <row r="9" spans="1:6" ht="12.75">
      <c r="A9" s="11" t="s">
        <v>323</v>
      </c>
      <c r="B9" s="99" t="s">
        <v>324</v>
      </c>
      <c r="C9" s="101">
        <v>1714.78</v>
      </c>
      <c r="D9" s="101">
        <v>1109.97</v>
      </c>
      <c r="E9" s="101">
        <v>930.33</v>
      </c>
      <c r="F9" s="101">
        <v>195.44</v>
      </c>
    </row>
    <row r="10" spans="1:6" ht="12.75">
      <c r="A10" s="11" t="s">
        <v>325</v>
      </c>
      <c r="B10" s="99" t="s">
        <v>326</v>
      </c>
      <c r="C10" s="101">
        <v>94532.23</v>
      </c>
      <c r="D10" s="101">
        <v>266794.52</v>
      </c>
      <c r="E10" s="101">
        <v>202641.33</v>
      </c>
      <c r="F10" s="101">
        <v>226761.76</v>
      </c>
    </row>
    <row r="11" spans="1:6" ht="12.75">
      <c r="A11" s="11" t="s">
        <v>327</v>
      </c>
      <c r="B11" s="99" t="s">
        <v>328</v>
      </c>
      <c r="C11" s="101">
        <v>0</v>
      </c>
      <c r="D11" s="101">
        <v>0</v>
      </c>
      <c r="E11" s="101">
        <v>2773.01</v>
      </c>
      <c r="F11" s="101">
        <v>0</v>
      </c>
    </row>
    <row r="12" spans="1:6" ht="12.75">
      <c r="A12" s="11" t="s">
        <v>329</v>
      </c>
      <c r="B12" s="99" t="s">
        <v>330</v>
      </c>
      <c r="C12" s="101">
        <v>0</v>
      </c>
      <c r="D12" s="101">
        <v>0</v>
      </c>
      <c r="E12" s="101">
        <v>0</v>
      </c>
      <c r="F12" s="101">
        <v>0</v>
      </c>
    </row>
    <row r="13" spans="1:6" ht="12.75">
      <c r="A13" s="11" t="s">
        <v>331</v>
      </c>
      <c r="B13" s="99" t="s">
        <v>332</v>
      </c>
      <c r="C13" s="101">
        <v>0</v>
      </c>
      <c r="D13" s="101">
        <v>0</v>
      </c>
      <c r="E13" s="101">
        <v>0</v>
      </c>
      <c r="F13" s="101">
        <v>0</v>
      </c>
    </row>
    <row r="14" spans="1:6" ht="12.75">
      <c r="A14" s="11" t="s">
        <v>333</v>
      </c>
      <c r="B14" s="99" t="s">
        <v>334</v>
      </c>
      <c r="C14" s="101">
        <v>0</v>
      </c>
      <c r="D14" s="101">
        <v>0</v>
      </c>
      <c r="E14" s="101">
        <v>0</v>
      </c>
      <c r="F14" s="101">
        <v>0</v>
      </c>
    </row>
    <row r="15" spans="1:6" ht="12.75">
      <c r="A15" s="11" t="s">
        <v>335</v>
      </c>
      <c r="B15" s="99" t="s">
        <v>336</v>
      </c>
      <c r="C15" s="101">
        <v>54.57</v>
      </c>
      <c r="D15" s="101">
        <v>54.57</v>
      </c>
      <c r="E15" s="101">
        <v>54.57</v>
      </c>
      <c r="F15" s="101">
        <v>54.57</v>
      </c>
    </row>
    <row r="16" spans="1:6" ht="12.75">
      <c r="A16" s="11" t="s">
        <v>337</v>
      </c>
      <c r="B16" s="99" t="s">
        <v>338</v>
      </c>
      <c r="C16" s="101">
        <v>4137209.2</v>
      </c>
      <c r="D16" s="101">
        <v>4092311.45</v>
      </c>
      <c r="E16" s="101">
        <v>4331920.17</v>
      </c>
      <c r="F16" s="101">
        <v>4645536.73</v>
      </c>
    </row>
    <row r="17" spans="1:6" ht="12.75">
      <c r="A17" s="11" t="s">
        <v>339</v>
      </c>
      <c r="B17" s="99" t="s">
        <v>340</v>
      </c>
      <c r="C17" s="101">
        <v>0</v>
      </c>
      <c r="D17" s="101">
        <v>0</v>
      </c>
      <c r="E17" s="101">
        <v>0</v>
      </c>
      <c r="F17" s="101">
        <v>0</v>
      </c>
    </row>
    <row r="18" spans="1:6" ht="12.75">
      <c r="A18" s="11"/>
      <c r="B18" s="133" t="s">
        <v>351</v>
      </c>
      <c r="C18" s="132">
        <f>SUM(C6:C17)</f>
        <v>4293510.78</v>
      </c>
      <c r="D18" s="132">
        <f>SUM(D6:D17)</f>
        <v>4429633.74</v>
      </c>
      <c r="E18" s="132">
        <f>SUM(E6:E17)</f>
        <v>4555557.64</v>
      </c>
      <c r="F18" s="132">
        <f>SUM(F6:F17)</f>
        <v>4894550.23</v>
      </c>
    </row>
    <row r="36" spans="1:7" ht="33" customHeight="1">
      <c r="A36" s="261" t="s">
        <v>0</v>
      </c>
      <c r="B36" s="13" t="s">
        <v>472</v>
      </c>
      <c r="C36" s="511" t="str">
        <f aca="true" t="shared" si="0" ref="C36:G37">C1</f>
        <v>Administration communale de:</v>
      </c>
      <c r="D36" s="511"/>
      <c r="E36" s="1" t="str">
        <f t="shared" si="0"/>
        <v>AISEAU-PRESLES</v>
      </c>
      <c r="F36" s="47" t="str">
        <f t="shared" si="0"/>
        <v>Code INS</v>
      </c>
      <c r="G36" s="47">
        <f t="shared" si="0"/>
        <v>52074</v>
      </c>
    </row>
    <row r="37" spans="6:7" ht="33" customHeight="1">
      <c r="F37" s="47" t="str">
        <f t="shared" si="0"/>
        <v>Exercice:</v>
      </c>
      <c r="G37" s="47">
        <f t="shared" si="0"/>
        <v>2014</v>
      </c>
    </row>
    <row r="38" spans="6:7" ht="33" customHeight="1">
      <c r="F38" s="13"/>
      <c r="G38" s="13"/>
    </row>
    <row r="39" spans="2:4" ht="12.75">
      <c r="B39" s="510" t="s">
        <v>532</v>
      </c>
      <c r="C39" s="510"/>
      <c r="D39" s="260">
        <v>10000</v>
      </c>
    </row>
    <row r="41" spans="2:4" ht="26.25" customHeight="1">
      <c r="B41" s="266" t="s">
        <v>159</v>
      </c>
      <c r="C41" s="266" t="s">
        <v>360</v>
      </c>
      <c r="D41" s="267" t="s">
        <v>471</v>
      </c>
    </row>
    <row r="42" spans="3:4" ht="12.75">
      <c r="C42" s="283"/>
      <c r="D42" s="362"/>
    </row>
    <row r="43" spans="3:4" ht="12.75">
      <c r="C43" s="283"/>
      <c r="D43" s="362"/>
    </row>
    <row r="44" spans="2:4" ht="12.75">
      <c r="B44" s="250"/>
      <c r="C44" s="283"/>
      <c r="D44" s="362"/>
    </row>
    <row r="45" spans="3:4" ht="12.75">
      <c r="C45" s="283"/>
      <c r="D45" s="362"/>
    </row>
    <row r="46" spans="3:4" ht="12.75">
      <c r="C46" s="283"/>
      <c r="D46" s="362"/>
    </row>
    <row r="47" spans="3:4" ht="12.75">
      <c r="C47" s="283"/>
      <c r="D47" s="362"/>
    </row>
    <row r="48" spans="3:4" ht="12.75">
      <c r="C48" s="283"/>
      <c r="D48" s="362"/>
    </row>
    <row r="49" spans="3:4" ht="12.75">
      <c r="C49" s="283"/>
      <c r="D49" s="362"/>
    </row>
    <row r="50" spans="3:4" ht="12.75">
      <c r="C50" s="283"/>
      <c r="D50" s="362"/>
    </row>
    <row r="51" spans="3:4" ht="12.75">
      <c r="C51" s="283"/>
      <c r="D51" s="362"/>
    </row>
    <row r="52" spans="3:4" ht="12.75">
      <c r="C52" s="283"/>
      <c r="D52" s="362"/>
    </row>
    <row r="53" spans="3:4" ht="12.75">
      <c r="C53" s="283"/>
      <c r="D53" s="362"/>
    </row>
    <row r="54" spans="3:4" ht="12.75">
      <c r="C54" s="283"/>
      <c r="D54" s="362"/>
    </row>
    <row r="55" spans="3:4" ht="12.75">
      <c r="C55" s="283"/>
      <c r="D55" s="362"/>
    </row>
    <row r="56" spans="3:4" ht="12.75">
      <c r="C56" s="283"/>
      <c r="D56" s="362"/>
    </row>
    <row r="57" spans="3:4" ht="12.75">
      <c r="C57" s="283"/>
      <c r="D57" s="362"/>
    </row>
    <row r="58" spans="3:4" ht="12.75">
      <c r="C58" s="283"/>
      <c r="D58" s="362"/>
    </row>
    <row r="59" spans="3:4" ht="12.75">
      <c r="C59" s="283"/>
      <c r="D59" s="362"/>
    </row>
    <row r="60" spans="3:4" ht="12.75">
      <c r="C60" s="283"/>
      <c r="D60" s="362"/>
    </row>
    <row r="61" spans="3:4" ht="12.75">
      <c r="C61" s="283"/>
      <c r="D61" s="362"/>
    </row>
    <row r="62" spans="3:4" ht="12.75">
      <c r="C62" s="283"/>
      <c r="D62" s="362"/>
    </row>
    <row r="63" spans="3:4" ht="12.75">
      <c r="C63" s="283"/>
      <c r="D63" s="362"/>
    </row>
    <row r="64" spans="3:4" ht="12.75">
      <c r="C64" s="283"/>
      <c r="D64" s="362"/>
    </row>
    <row r="65" spans="3:4" ht="12.75">
      <c r="C65" s="283"/>
      <c r="D65" s="362"/>
    </row>
    <row r="66" spans="3:4" ht="12.75">
      <c r="C66" s="283"/>
      <c r="D66" s="362"/>
    </row>
    <row r="67" spans="3:4" ht="12.75">
      <c r="C67" s="283"/>
      <c r="D67" s="362"/>
    </row>
    <row r="68" spans="3:4" ht="12.75">
      <c r="C68" s="283"/>
      <c r="D68" s="362"/>
    </row>
    <row r="69" spans="3:4" ht="12.75">
      <c r="C69" s="283"/>
      <c r="D69" s="362"/>
    </row>
    <row r="70" spans="3:4" ht="12.75">
      <c r="C70" s="283"/>
      <c r="D70" s="362"/>
    </row>
    <row r="71" spans="3:4" ht="12.75">
      <c r="C71" s="283"/>
      <c r="D71" s="362"/>
    </row>
    <row r="72" spans="3:4" ht="12.75">
      <c r="C72" s="283"/>
      <c r="D72" s="362"/>
    </row>
    <row r="73" spans="3:4" ht="12.75">
      <c r="C73" s="283"/>
      <c r="D73" s="362"/>
    </row>
    <row r="74" spans="3:4" ht="12.75">
      <c r="C74" s="283"/>
      <c r="D74" s="362"/>
    </row>
    <row r="75" spans="3:4" ht="12.75">
      <c r="C75" s="283"/>
      <c r="D75" s="362"/>
    </row>
    <row r="76" spans="3:4" ht="12.75">
      <c r="C76" s="283"/>
      <c r="D76" s="362"/>
    </row>
    <row r="77" spans="3:4" ht="12.75">
      <c r="C77" s="283"/>
      <c r="D77" s="362"/>
    </row>
    <row r="78" spans="3:4" ht="12.75">
      <c r="C78" s="283"/>
      <c r="D78" s="362"/>
    </row>
    <row r="79" spans="3:4" ht="12.75">
      <c r="C79" s="283"/>
      <c r="D79" s="362"/>
    </row>
    <row r="80" spans="3:4" ht="12.75">
      <c r="C80" s="283"/>
      <c r="D80" s="362"/>
    </row>
    <row r="81" spans="3:4" ht="12.75">
      <c r="C81" s="283"/>
      <c r="D81" s="362"/>
    </row>
    <row r="82" spans="3:4" ht="12.75">
      <c r="C82" s="283"/>
      <c r="D82" s="362"/>
    </row>
    <row r="83" spans="3:4" ht="12.75">
      <c r="C83" s="283"/>
      <c r="D83" s="362"/>
    </row>
    <row r="84" spans="3:4" ht="12.75">
      <c r="C84" s="283"/>
      <c r="D84" s="362"/>
    </row>
    <row r="85" spans="3:4" ht="12.75">
      <c r="C85" s="283"/>
      <c r="D85" s="362"/>
    </row>
    <row r="86" spans="3:4" ht="12.75">
      <c r="C86" s="283"/>
      <c r="D86" s="362"/>
    </row>
    <row r="87" spans="3:4" ht="12.75">
      <c r="C87" s="283"/>
      <c r="D87" s="362"/>
    </row>
    <row r="88" spans="3:4" ht="12.75">
      <c r="C88" s="283"/>
      <c r="D88" s="362"/>
    </row>
    <row r="89" spans="3:4" ht="12.75">
      <c r="C89" s="283"/>
      <c r="D89" s="362"/>
    </row>
    <row r="90" spans="3:4" ht="12.75">
      <c r="C90" s="283"/>
      <c r="D90" s="362"/>
    </row>
    <row r="91" spans="3:4" ht="12.75">
      <c r="C91" s="283"/>
      <c r="D91" s="362"/>
    </row>
    <row r="92" spans="3:4" ht="12.75">
      <c r="C92" s="283"/>
      <c r="D92" s="362"/>
    </row>
    <row r="93" spans="3:4" ht="12.75">
      <c r="C93" s="283"/>
      <c r="D93" s="362"/>
    </row>
    <row r="94" spans="3:4" ht="12.75">
      <c r="C94" s="283"/>
      <c r="D94" s="362"/>
    </row>
    <row r="95" spans="3:4" ht="12.75">
      <c r="C95" s="283"/>
      <c r="D95" s="362"/>
    </row>
    <row r="96" spans="3:4" ht="12.75">
      <c r="C96" s="283"/>
      <c r="D96" s="362"/>
    </row>
    <row r="97" spans="3:4" ht="12.75">
      <c r="C97" s="283"/>
      <c r="D97" s="362"/>
    </row>
    <row r="98" spans="3:4" ht="12.75">
      <c r="C98" s="283"/>
      <c r="D98" s="362"/>
    </row>
    <row r="99" spans="3:4" ht="12.75">
      <c r="C99" s="283"/>
      <c r="D99" s="362"/>
    </row>
    <row r="100" spans="3:4" ht="12.75">
      <c r="C100" s="283"/>
      <c r="D100" s="362"/>
    </row>
    <row r="101" spans="3:4" ht="12.75">
      <c r="C101" s="283"/>
      <c r="D101" s="362"/>
    </row>
    <row r="102" spans="3:4" ht="12.75">
      <c r="C102" s="283"/>
      <c r="D102" s="362"/>
    </row>
    <row r="103" spans="3:4" ht="12.75">
      <c r="C103" s="283"/>
      <c r="D103" s="362"/>
    </row>
    <row r="104" spans="3:4" ht="12.75">
      <c r="C104" s="283"/>
      <c r="D104" s="362"/>
    </row>
    <row r="105" spans="3:4" ht="12.75">
      <c r="C105" s="283"/>
      <c r="D105" s="362"/>
    </row>
    <row r="106" spans="3:4" ht="12.75">
      <c r="C106" s="283"/>
      <c r="D106" s="362"/>
    </row>
    <row r="107" spans="3:4" ht="12.75">
      <c r="C107" s="283"/>
      <c r="D107" s="362"/>
    </row>
    <row r="108" spans="3:4" ht="12.75">
      <c r="C108" s="283"/>
      <c r="D108" s="362"/>
    </row>
    <row r="109" spans="3:4" ht="12.75">
      <c r="C109" s="283"/>
      <c r="D109" s="362"/>
    </row>
    <row r="110" spans="3:4" ht="12.75">
      <c r="C110" s="283"/>
      <c r="D110" s="362"/>
    </row>
    <row r="111" spans="3:4" ht="12.75">
      <c r="C111" s="283"/>
      <c r="D111" s="362"/>
    </row>
    <row r="112" spans="3:4" ht="12.75">
      <c r="C112" s="283"/>
      <c r="D112" s="362"/>
    </row>
    <row r="113" spans="3:4" ht="12.75">
      <c r="C113" s="283"/>
      <c r="D113" s="362"/>
    </row>
    <row r="114" spans="3:4" ht="12.75">
      <c r="C114" s="283"/>
      <c r="D114" s="362"/>
    </row>
    <row r="115" spans="3:4" ht="12.75">
      <c r="C115" s="283"/>
      <c r="D115" s="362"/>
    </row>
    <row r="116" spans="3:4" ht="12.75">
      <c r="C116" s="283"/>
      <c r="D116" s="362"/>
    </row>
    <row r="117" spans="3:4" ht="12.75">
      <c r="C117" s="283"/>
      <c r="D117" s="362"/>
    </row>
    <row r="118" spans="3:4" ht="12.75">
      <c r="C118" s="283"/>
      <c r="D118" s="362"/>
    </row>
    <row r="119" spans="3:4" ht="12.75">
      <c r="C119" s="283"/>
      <c r="D119" s="362"/>
    </row>
    <row r="120" spans="3:4" ht="12.75">
      <c r="C120" s="283"/>
      <c r="D120" s="362"/>
    </row>
    <row r="121" spans="3:4" ht="12.75">
      <c r="C121" s="283"/>
      <c r="D121" s="362"/>
    </row>
    <row r="122" spans="3:4" ht="12.75">
      <c r="C122" s="283"/>
      <c r="D122" s="362"/>
    </row>
    <row r="123" spans="3:4" ht="12.75">
      <c r="C123" s="283"/>
      <c r="D123" s="362"/>
    </row>
    <row r="124" spans="3:4" ht="12.75">
      <c r="C124" s="283"/>
      <c r="D124" s="362"/>
    </row>
    <row r="125" spans="3:4" ht="12.75">
      <c r="C125" s="283"/>
      <c r="D125" s="362"/>
    </row>
    <row r="126" spans="3:4" ht="12.75">
      <c r="C126" s="283"/>
      <c r="D126" s="362"/>
    </row>
    <row r="127" spans="3:4" ht="12.75">
      <c r="C127" s="283"/>
      <c r="D127" s="362"/>
    </row>
    <row r="128" spans="3:4" ht="12.75">
      <c r="C128" s="283"/>
      <c r="D128" s="362"/>
    </row>
    <row r="129" spans="3:4" ht="12.75">
      <c r="C129" s="283"/>
      <c r="D129" s="362"/>
    </row>
    <row r="130" spans="3:4" ht="12.75">
      <c r="C130" s="283"/>
      <c r="D130" s="362"/>
    </row>
    <row r="131" spans="3:4" ht="12.75">
      <c r="C131" s="283"/>
      <c r="D131" s="362"/>
    </row>
    <row r="132" spans="3:4" ht="12.75">
      <c r="C132" s="283"/>
      <c r="D132" s="362"/>
    </row>
    <row r="133" spans="3:4" ht="12.75">
      <c r="C133" s="283"/>
      <c r="D133" s="362"/>
    </row>
    <row r="134" spans="3:4" ht="12.75">
      <c r="C134" s="283"/>
      <c r="D134" s="362"/>
    </row>
    <row r="135" spans="3:4" ht="12.75">
      <c r="C135" s="283"/>
      <c r="D135" s="362"/>
    </row>
    <row r="136" spans="3:4" ht="12.75">
      <c r="C136" s="283"/>
      <c r="D136" s="362"/>
    </row>
    <row r="137" spans="3:4" ht="12.75">
      <c r="C137" s="283"/>
      <c r="D137" s="362"/>
    </row>
    <row r="138" spans="3:4" ht="12.75">
      <c r="C138" s="283"/>
      <c r="D138" s="362"/>
    </row>
    <row r="139" spans="3:4" ht="12.75">
      <c r="C139" s="283"/>
      <c r="D139" s="362"/>
    </row>
    <row r="140" spans="3:4" ht="12.75">
      <c r="C140" s="283"/>
      <c r="D140" s="362"/>
    </row>
    <row r="141" spans="3:4" ht="12.75">
      <c r="C141" s="283"/>
      <c r="D141" s="362"/>
    </row>
    <row r="142" spans="3:4" ht="12.75">
      <c r="C142" s="283"/>
      <c r="D142" s="362"/>
    </row>
    <row r="143" spans="3:4" ht="12.75">
      <c r="C143" s="283"/>
      <c r="D143" s="362"/>
    </row>
    <row r="144" spans="3:4" ht="12.75">
      <c r="C144" s="283"/>
      <c r="D144" s="362"/>
    </row>
    <row r="145" spans="3:4" ht="12.75">
      <c r="C145" s="283"/>
      <c r="D145" s="362"/>
    </row>
    <row r="146" spans="3:4" ht="12.75">
      <c r="C146" s="283"/>
      <c r="D146" s="362"/>
    </row>
    <row r="147" spans="3:4" ht="12.75">
      <c r="C147" s="283"/>
      <c r="D147" s="362"/>
    </row>
    <row r="148" spans="3:4" ht="12.75">
      <c r="C148" s="283"/>
      <c r="D148" s="362"/>
    </row>
    <row r="149" spans="3:4" ht="12.75">
      <c r="C149" s="283"/>
      <c r="D149" s="362"/>
    </row>
    <row r="150" spans="3:4" ht="12.75">
      <c r="C150" s="283"/>
      <c r="D150" s="362"/>
    </row>
    <row r="151" spans="3:4" ht="12.75">
      <c r="C151" s="283"/>
      <c r="D151" s="362"/>
    </row>
    <row r="152" spans="3:4" ht="12.75">
      <c r="C152" s="283"/>
      <c r="D152" s="362"/>
    </row>
    <row r="153" spans="3:4" ht="12.75">
      <c r="C153" s="283"/>
      <c r="D153" s="362"/>
    </row>
    <row r="154" spans="3:4" ht="12.75">
      <c r="C154" s="283"/>
      <c r="D154" s="362"/>
    </row>
    <row r="155" spans="3:4" ht="12.75">
      <c r="C155" s="283"/>
      <c r="D155" s="362"/>
    </row>
    <row r="156" spans="3:4" ht="12.75">
      <c r="C156" s="283"/>
      <c r="D156" s="362"/>
    </row>
    <row r="157" spans="3:4" ht="12.75">
      <c r="C157" s="283"/>
      <c r="D157" s="362"/>
    </row>
    <row r="158" spans="3:4" ht="12.75">
      <c r="C158" s="283"/>
      <c r="D158" s="362"/>
    </row>
    <row r="159" spans="3:4" ht="12.75">
      <c r="C159" s="283"/>
      <c r="D159" s="362"/>
    </row>
    <row r="160" spans="3:4" ht="12.75">
      <c r="C160" s="283"/>
      <c r="D160" s="362"/>
    </row>
    <row r="161" spans="3:4" ht="12.75">
      <c r="C161" s="283"/>
      <c r="D161" s="362"/>
    </row>
    <row r="162" spans="3:4" ht="12.75">
      <c r="C162" s="283"/>
      <c r="D162" s="362"/>
    </row>
    <row r="163" spans="3:4" ht="12.75">
      <c r="C163" s="283"/>
      <c r="D163" s="362"/>
    </row>
    <row r="164" spans="3:4" ht="12.75">
      <c r="C164" s="283"/>
      <c r="D164" s="362"/>
    </row>
    <row r="165" spans="3:4" ht="12.75">
      <c r="C165" s="283"/>
      <c r="D165" s="362"/>
    </row>
    <row r="166" spans="3:4" ht="12.75">
      <c r="C166" s="283"/>
      <c r="D166" s="362"/>
    </row>
    <row r="167" spans="3:4" ht="12.75">
      <c r="C167" s="283"/>
      <c r="D167" s="362"/>
    </row>
    <row r="168" spans="3:4" ht="12.75">
      <c r="C168" s="283"/>
      <c r="D168" s="362"/>
    </row>
    <row r="169" spans="3:4" ht="12.75">
      <c r="C169" s="283"/>
      <c r="D169" s="362"/>
    </row>
    <row r="170" spans="3:4" ht="12.75">
      <c r="C170" s="283"/>
      <c r="D170" s="362"/>
    </row>
    <row r="171" spans="3:4" ht="12.75">
      <c r="C171" s="283"/>
      <c r="D171" s="362"/>
    </row>
    <row r="172" spans="3:4" ht="12.75">
      <c r="C172" s="283"/>
      <c r="D172" s="362"/>
    </row>
    <row r="173" spans="3:4" ht="12.75">
      <c r="C173" s="283"/>
      <c r="D173" s="362"/>
    </row>
    <row r="174" spans="3:4" ht="12.75">
      <c r="C174" s="283"/>
      <c r="D174" s="362"/>
    </row>
    <row r="175" spans="3:4" ht="12.75">
      <c r="C175" s="283"/>
      <c r="D175" s="362"/>
    </row>
    <row r="176" spans="3:4" ht="12.75">
      <c r="C176" s="283"/>
      <c r="D176" s="362"/>
    </row>
    <row r="177" spans="3:4" ht="12.75">
      <c r="C177" s="283"/>
      <c r="D177" s="362"/>
    </row>
    <row r="178" spans="3:4" ht="12.75">
      <c r="C178" s="283"/>
      <c r="D178" s="362"/>
    </row>
    <row r="179" spans="3:4" ht="12.75">
      <c r="C179" s="283"/>
      <c r="D179" s="362"/>
    </row>
    <row r="180" spans="3:4" ht="12.75">
      <c r="C180" s="283"/>
      <c r="D180" s="362"/>
    </row>
    <row r="181" spans="3:4" ht="12.75">
      <c r="C181" s="283"/>
      <c r="D181" s="362"/>
    </row>
    <row r="182" spans="3:4" ht="12.75">
      <c r="C182" s="283"/>
      <c r="D182" s="362"/>
    </row>
    <row r="183" spans="3:4" ht="12.75">
      <c r="C183" s="283"/>
      <c r="D183" s="362"/>
    </row>
    <row r="184" spans="3:4" ht="12.75">
      <c r="C184" s="283"/>
      <c r="D184" s="362"/>
    </row>
    <row r="185" spans="3:4" ht="12.75">
      <c r="C185" s="283"/>
      <c r="D185" s="362"/>
    </row>
    <row r="186" spans="3:4" ht="12.75">
      <c r="C186" s="283"/>
      <c r="D186" s="362"/>
    </row>
    <row r="187" spans="3:4" ht="12.75">
      <c r="C187" s="283"/>
      <c r="D187" s="362"/>
    </row>
    <row r="188" spans="3:4" ht="12.75">
      <c r="C188" s="283"/>
      <c r="D188" s="362"/>
    </row>
    <row r="189" spans="3:4" ht="12.75">
      <c r="C189" s="283"/>
      <c r="D189" s="362"/>
    </row>
    <row r="190" spans="3:4" ht="12.75">
      <c r="C190" s="283"/>
      <c r="D190" s="362"/>
    </row>
    <row r="191" spans="3:4" ht="12.75">
      <c r="C191" s="283"/>
      <c r="D191" s="362"/>
    </row>
    <row r="192" spans="3:4" ht="12.75">
      <c r="C192" s="283"/>
      <c r="D192" s="362"/>
    </row>
    <row r="193" spans="3:4" ht="12.75">
      <c r="C193" s="283"/>
      <c r="D193" s="362"/>
    </row>
    <row r="194" spans="3:4" ht="12.75">
      <c r="C194" s="283"/>
      <c r="D194" s="362"/>
    </row>
    <row r="195" spans="3:4" ht="12.75">
      <c r="C195" s="283"/>
      <c r="D195" s="362"/>
    </row>
    <row r="196" spans="3:4" ht="12.75">
      <c r="C196" s="283"/>
      <c r="D196" s="362"/>
    </row>
    <row r="197" spans="3:4" ht="12.75">
      <c r="C197" s="283"/>
      <c r="D197" s="362"/>
    </row>
    <row r="198" spans="3:4" ht="12.75">
      <c r="C198" s="283"/>
      <c r="D198" s="362"/>
    </row>
    <row r="199" spans="3:4" ht="12.75">
      <c r="C199" s="283"/>
      <c r="D199" s="362"/>
    </row>
    <row r="200" spans="3:4" ht="12.75">
      <c r="C200" s="283"/>
      <c r="D200" s="362"/>
    </row>
    <row r="201" spans="3:4" ht="12.75">
      <c r="C201" s="283"/>
      <c r="D201" s="362"/>
    </row>
    <row r="202" spans="3:4" ht="12.75">
      <c r="C202" s="283"/>
      <c r="D202" s="362"/>
    </row>
    <row r="203" spans="3:4" ht="12.75">
      <c r="C203" s="283"/>
      <c r="D203" s="362"/>
    </row>
    <row r="204" spans="3:4" ht="12.75">
      <c r="C204" s="283"/>
      <c r="D204" s="362"/>
    </row>
    <row r="205" spans="3:4" ht="12.75">
      <c r="C205" s="283"/>
      <c r="D205" s="362"/>
    </row>
    <row r="206" spans="3:4" ht="12.75">
      <c r="C206" s="283"/>
      <c r="D206" s="362"/>
    </row>
    <row r="207" spans="3:4" ht="12.75">
      <c r="C207" s="283"/>
      <c r="D207" s="362"/>
    </row>
    <row r="208" spans="3:4" ht="12.75">
      <c r="C208" s="283"/>
      <c r="D208" s="362"/>
    </row>
    <row r="209" spans="3:4" ht="12.75">
      <c r="C209" s="283"/>
      <c r="D209" s="362"/>
    </row>
    <row r="210" spans="3:4" ht="12.75">
      <c r="C210" s="283"/>
      <c r="D210" s="362"/>
    </row>
    <row r="211" spans="3:4" ht="12.75">
      <c r="C211" s="283"/>
      <c r="D211" s="362"/>
    </row>
    <row r="212" spans="3:4" ht="12.75">
      <c r="C212" s="283"/>
      <c r="D212" s="362"/>
    </row>
    <row r="213" spans="3:4" ht="12.75">
      <c r="C213" s="283"/>
      <c r="D213" s="362"/>
    </row>
    <row r="214" spans="3:4" ht="12.75">
      <c r="C214" s="283"/>
      <c r="D214" s="362"/>
    </row>
    <row r="215" spans="3:4" ht="12.75">
      <c r="C215" s="283"/>
      <c r="D215" s="362"/>
    </row>
    <row r="216" spans="3:4" ht="12.75">
      <c r="C216" s="283"/>
      <c r="D216" s="362"/>
    </row>
    <row r="217" spans="3:4" ht="12.75">
      <c r="C217" s="283"/>
      <c r="D217" s="362"/>
    </row>
    <row r="218" spans="3:4" ht="12.75">
      <c r="C218" s="283"/>
      <c r="D218" s="362"/>
    </row>
    <row r="219" spans="3:4" ht="12.75">
      <c r="C219" s="283"/>
      <c r="D219" s="362"/>
    </row>
    <row r="220" spans="3:4" ht="12.75">
      <c r="C220" s="13"/>
      <c r="D220" s="362"/>
    </row>
    <row r="221" spans="3:4" ht="12.75">
      <c r="C221" s="13"/>
      <c r="D221" s="362"/>
    </row>
    <row r="222" spans="3:4" ht="12.75">
      <c r="C222" s="13"/>
      <c r="D222" s="362"/>
    </row>
    <row r="223" spans="3:4" ht="12.75">
      <c r="C223" s="13"/>
      <c r="D223" s="362"/>
    </row>
    <row r="224" spans="3:4" ht="12.75">
      <c r="C224" s="13"/>
      <c r="D224" s="362"/>
    </row>
    <row r="225" spans="3:4" ht="12.75">
      <c r="C225" s="13"/>
      <c r="D225" s="362"/>
    </row>
    <row r="226" spans="3:4" ht="12.75">
      <c r="C226" s="13"/>
      <c r="D226" s="362"/>
    </row>
    <row r="227" spans="3:4" ht="12.75">
      <c r="C227" s="13"/>
      <c r="D227" s="362"/>
    </row>
    <row r="228" spans="3:4" ht="12.75">
      <c r="C228" s="13"/>
      <c r="D228" s="362"/>
    </row>
    <row r="229" spans="3:4" ht="12.75">
      <c r="C229" s="13"/>
      <c r="D229" s="362"/>
    </row>
    <row r="230" spans="3:4" ht="12.75">
      <c r="C230" s="13"/>
      <c r="D230" s="362"/>
    </row>
    <row r="231" spans="3:4" ht="12.75">
      <c r="C231" s="13"/>
      <c r="D231" s="362"/>
    </row>
    <row r="232" spans="3:4" ht="12.75">
      <c r="C232" s="13"/>
      <c r="D232" s="362"/>
    </row>
    <row r="233" spans="3:4" ht="12.75">
      <c r="C233" s="13"/>
      <c r="D233" s="362"/>
    </row>
    <row r="234" spans="3:4" ht="12.75">
      <c r="C234" s="13"/>
      <c r="D234" s="362"/>
    </row>
    <row r="235" spans="3:4" ht="12.75">
      <c r="C235" s="13"/>
      <c r="D235" s="362"/>
    </row>
    <row r="236" spans="3:4" ht="12.75">
      <c r="C236" s="13"/>
      <c r="D236" s="362"/>
    </row>
    <row r="237" spans="3:4" ht="12.75">
      <c r="C237" s="13"/>
      <c r="D237" s="362"/>
    </row>
    <row r="238" spans="3:4" ht="12.75">
      <c r="C238" s="13"/>
      <c r="D238" s="362"/>
    </row>
    <row r="239" spans="3:4" ht="12.75">
      <c r="C239" s="13"/>
      <c r="D239" s="362"/>
    </row>
    <row r="240" spans="3:4" ht="12.75">
      <c r="C240" s="13"/>
      <c r="D240" s="362"/>
    </row>
    <row r="241" spans="3:4" ht="12.75">
      <c r="C241" s="13"/>
      <c r="D241" s="362"/>
    </row>
    <row r="242" spans="3:4" ht="12.75">
      <c r="C242" s="13"/>
      <c r="D242" s="362"/>
    </row>
    <row r="243" spans="3:4" ht="12.75">
      <c r="C243" s="13"/>
      <c r="D243" s="362"/>
    </row>
    <row r="244" spans="3:4" ht="12.75">
      <c r="C244" s="13"/>
      <c r="D244" s="362"/>
    </row>
    <row r="245" spans="3:4" ht="12.75">
      <c r="C245" s="13"/>
      <c r="D245" s="362"/>
    </row>
    <row r="246" spans="3:4" ht="12.75">
      <c r="C246" s="13"/>
      <c r="D246" s="362"/>
    </row>
    <row r="247" spans="3:4" ht="12.75">
      <c r="C247" s="13"/>
      <c r="D247" s="362"/>
    </row>
    <row r="248" spans="3:4" ht="12.75">
      <c r="C248" s="13"/>
      <c r="D248" s="362"/>
    </row>
    <row r="249" spans="3:4" ht="12.75">
      <c r="C249" s="13"/>
      <c r="D249" s="362"/>
    </row>
    <row r="250" spans="3:4" ht="12.75">
      <c r="C250" s="13"/>
      <c r="D250" s="362"/>
    </row>
    <row r="251" spans="3:4" ht="12.75">
      <c r="C251" s="13"/>
      <c r="D251" s="362"/>
    </row>
    <row r="252" spans="3:4" ht="12.75">
      <c r="C252" s="13"/>
      <c r="D252" s="362"/>
    </row>
    <row r="253" spans="3:4" ht="12.75">
      <c r="C253" s="13"/>
      <c r="D253" s="362"/>
    </row>
    <row r="254" spans="3:4" ht="12.75">
      <c r="C254" s="13"/>
      <c r="D254" s="362"/>
    </row>
    <row r="255" spans="3:4" ht="12.75">
      <c r="C255" s="13"/>
      <c r="D255" s="362"/>
    </row>
    <row r="256" spans="3:4" ht="12.75">
      <c r="C256" s="13"/>
      <c r="D256" s="362"/>
    </row>
    <row r="257" spans="3:4" ht="12.75">
      <c r="C257" s="13"/>
      <c r="D257" s="362"/>
    </row>
    <row r="258" spans="3:4" ht="12.75">
      <c r="C258" s="13"/>
      <c r="D258" s="362"/>
    </row>
    <row r="259" spans="3:4" ht="12.75">
      <c r="C259" s="13"/>
      <c r="D259" s="362"/>
    </row>
    <row r="260" spans="3:4" ht="12.75">
      <c r="C260" s="13"/>
      <c r="D260" s="362"/>
    </row>
    <row r="261" spans="3:4" ht="12.75">
      <c r="C261" s="13"/>
      <c r="D261" s="362"/>
    </row>
    <row r="262" spans="3:4" ht="12.75">
      <c r="C262" s="13"/>
      <c r="D262" s="362"/>
    </row>
    <row r="263" spans="3:4" ht="12.75">
      <c r="C263" s="13"/>
      <c r="D263" s="362"/>
    </row>
    <row r="264" spans="3:4" ht="12.75">
      <c r="C264" s="13"/>
      <c r="D264" s="362"/>
    </row>
    <row r="265" spans="3:4" ht="12.75">
      <c r="C265" s="13"/>
      <c r="D265" s="362"/>
    </row>
    <row r="266" spans="3:4" ht="12.75">
      <c r="C266" s="13"/>
      <c r="D266" s="362"/>
    </row>
    <row r="267" spans="3:4" ht="12.75">
      <c r="C267" s="13"/>
      <c r="D267" s="362"/>
    </row>
    <row r="268" spans="3:4" ht="12.75">
      <c r="C268" s="13"/>
      <c r="D268" s="362"/>
    </row>
    <row r="269" spans="3:4" ht="12.75">
      <c r="C269" s="13"/>
      <c r="D269" s="362"/>
    </row>
    <row r="270" spans="3:4" ht="12.75">
      <c r="C270" s="13"/>
      <c r="D270" s="362"/>
    </row>
    <row r="271" spans="3:4" ht="12.75">
      <c r="C271" s="13"/>
      <c r="D271" s="362"/>
    </row>
    <row r="272" spans="3:4" ht="12.75">
      <c r="C272" s="13"/>
      <c r="D272" s="362"/>
    </row>
    <row r="273" spans="3:4" ht="12.75">
      <c r="C273" s="13"/>
      <c r="D273" s="362"/>
    </row>
    <row r="274" spans="3:4" ht="12.75">
      <c r="C274" s="13"/>
      <c r="D274" s="362"/>
    </row>
    <row r="275" spans="3:4" ht="12.75">
      <c r="C275" s="13"/>
      <c r="D275" s="362"/>
    </row>
    <row r="276" spans="3:4" ht="12.75">
      <c r="C276" s="13"/>
      <c r="D276" s="362"/>
    </row>
    <row r="277" spans="3:4" ht="12.75">
      <c r="C277" s="13"/>
      <c r="D277" s="362"/>
    </row>
    <row r="278" spans="3:4" ht="12.75">
      <c r="C278" s="13"/>
      <c r="D278" s="362"/>
    </row>
    <row r="279" spans="3:4" ht="12.75">
      <c r="C279" s="13"/>
      <c r="D279" s="362"/>
    </row>
    <row r="280" spans="3:4" ht="12.75">
      <c r="C280" s="13"/>
      <c r="D280" s="362"/>
    </row>
    <row r="281" spans="3:4" ht="12.75">
      <c r="C281" s="13"/>
      <c r="D281" s="362"/>
    </row>
    <row r="282" spans="3:4" ht="12.75">
      <c r="C282" s="13"/>
      <c r="D282" s="362"/>
    </row>
    <row r="283" spans="3:4" ht="12.75">
      <c r="C283" s="13"/>
      <c r="D283" s="362"/>
    </row>
    <row r="284" spans="3:4" ht="12.75">
      <c r="C284" s="13"/>
      <c r="D284" s="362"/>
    </row>
    <row r="285" spans="3:4" ht="12.75">
      <c r="C285" s="13"/>
      <c r="D285" s="362"/>
    </row>
    <row r="286" spans="3:4" ht="12.75">
      <c r="C286" s="13"/>
      <c r="D286" s="362"/>
    </row>
    <row r="287" spans="3:4" ht="12.75">
      <c r="C287" s="13"/>
      <c r="D287" s="362"/>
    </row>
    <row r="288" spans="3:4" ht="12.75">
      <c r="C288" s="13"/>
      <c r="D288" s="362"/>
    </row>
    <row r="289" spans="3:4" ht="12.75">
      <c r="C289" s="13"/>
      <c r="D289" s="362"/>
    </row>
    <row r="290" spans="3:4" ht="12.75">
      <c r="C290" s="13"/>
      <c r="D290" s="362"/>
    </row>
    <row r="291" spans="3:4" ht="12.75">
      <c r="C291" s="13"/>
      <c r="D291" s="362"/>
    </row>
    <row r="292" spans="3:4" ht="12.75">
      <c r="C292" s="13"/>
      <c r="D292" s="362"/>
    </row>
    <row r="293" spans="3:4" ht="12.75">
      <c r="C293" s="13"/>
      <c r="D293" s="362"/>
    </row>
    <row r="294" spans="3:4" ht="12.75">
      <c r="C294" s="13"/>
      <c r="D294" s="362"/>
    </row>
    <row r="295" spans="3:4" ht="12.75">
      <c r="C295" s="13"/>
      <c r="D295" s="362"/>
    </row>
    <row r="296" spans="3:4" ht="12.75">
      <c r="C296" s="13"/>
      <c r="D296" s="362"/>
    </row>
    <row r="297" spans="3:4" ht="12.75">
      <c r="C297" s="13"/>
      <c r="D297" s="362"/>
    </row>
    <row r="298" spans="3:4" ht="12.75">
      <c r="C298" s="13"/>
      <c r="D298" s="362"/>
    </row>
    <row r="299" spans="3:4" ht="12.75">
      <c r="C299" s="13"/>
      <c r="D299" s="362"/>
    </row>
    <row r="300" spans="3:4" ht="12.75">
      <c r="C300" s="13"/>
      <c r="D300" s="362"/>
    </row>
    <row r="301" spans="3:4" ht="12.75">
      <c r="C301" s="13"/>
      <c r="D301" s="362"/>
    </row>
    <row r="302" spans="3:4" ht="12.75">
      <c r="C302" s="13"/>
      <c r="D302" s="362"/>
    </row>
    <row r="303" spans="3:4" ht="12.75">
      <c r="C303" s="13"/>
      <c r="D303" s="362"/>
    </row>
    <row r="304" spans="3:4" ht="12.75">
      <c r="C304" s="13"/>
      <c r="D304" s="362"/>
    </row>
    <row r="305" spans="3:4" ht="12.75">
      <c r="C305" s="13"/>
      <c r="D305" s="362"/>
    </row>
    <row r="306" spans="3:4" ht="12.75">
      <c r="C306" s="13"/>
      <c r="D306" s="362"/>
    </row>
    <row r="307" spans="3:4" ht="12.75">
      <c r="C307" s="13"/>
      <c r="D307" s="362"/>
    </row>
    <row r="308" spans="3:4" ht="12.75">
      <c r="C308" s="13"/>
      <c r="D308" s="362"/>
    </row>
    <row r="309" spans="3:4" ht="12.75">
      <c r="C309" s="13"/>
      <c r="D309" s="362"/>
    </row>
    <row r="310" spans="3:4" ht="12.75">
      <c r="C310" s="13"/>
      <c r="D310" s="362"/>
    </row>
    <row r="311" spans="3:4" ht="12.75">
      <c r="C311" s="13"/>
      <c r="D311" s="362"/>
    </row>
    <row r="312" spans="3:4" ht="12.75">
      <c r="C312" s="13"/>
      <c r="D312" s="362"/>
    </row>
    <row r="313" spans="3:4" ht="12.75">
      <c r="C313" s="13"/>
      <c r="D313" s="362"/>
    </row>
    <row r="314" spans="3:4" ht="12.75">
      <c r="C314" s="13"/>
      <c r="D314" s="362"/>
    </row>
    <row r="315" spans="3:4" ht="12.75">
      <c r="C315" s="13"/>
      <c r="D315" s="362"/>
    </row>
    <row r="316" spans="3:4" ht="12.75">
      <c r="C316" s="13"/>
      <c r="D316" s="362"/>
    </row>
    <row r="317" spans="3:4" ht="12.75">
      <c r="C317" s="13"/>
      <c r="D317" s="362"/>
    </row>
    <row r="318" spans="3:4" ht="12.75">
      <c r="C318" s="13"/>
      <c r="D318" s="362"/>
    </row>
    <row r="319" spans="3:4" ht="12.75">
      <c r="C319" s="13"/>
      <c r="D319" s="362"/>
    </row>
    <row r="320" spans="3:4" ht="12.75">
      <c r="C320" s="13"/>
      <c r="D320" s="362"/>
    </row>
    <row r="321" spans="3:4" ht="12.75">
      <c r="C321" s="13"/>
      <c r="D321" s="362"/>
    </row>
    <row r="322" spans="3:4" ht="12.75">
      <c r="C322" s="13"/>
      <c r="D322" s="362"/>
    </row>
    <row r="323" spans="3:4" ht="12.75">
      <c r="C323" s="13"/>
      <c r="D323" s="362"/>
    </row>
    <row r="324" spans="3:4" ht="12.75">
      <c r="C324" s="13"/>
      <c r="D324" s="362"/>
    </row>
    <row r="325" spans="3:4" ht="12.75">
      <c r="C325" s="13"/>
      <c r="D325" s="362"/>
    </row>
    <row r="326" spans="3:4" ht="12.75">
      <c r="C326" s="13"/>
      <c r="D326" s="362"/>
    </row>
    <row r="327" spans="3:4" ht="12.75">
      <c r="C327" s="13"/>
      <c r="D327" s="362"/>
    </row>
    <row r="328" spans="3:4" ht="12.75">
      <c r="C328" s="13"/>
      <c r="D328" s="362"/>
    </row>
    <row r="329" spans="3:4" ht="12.75">
      <c r="C329" s="13"/>
      <c r="D329" s="362"/>
    </row>
    <row r="330" spans="3:4" ht="12.75">
      <c r="C330" s="13"/>
      <c r="D330" s="362"/>
    </row>
    <row r="331" spans="3:4" ht="12.75">
      <c r="C331" s="13"/>
      <c r="D331" s="362"/>
    </row>
    <row r="332" spans="3:4" ht="12.75">
      <c r="C332" s="13"/>
      <c r="D332" s="362"/>
    </row>
    <row r="333" spans="3:4" ht="12.75">
      <c r="C333" s="13"/>
      <c r="D333" s="362"/>
    </row>
    <row r="334" spans="3:4" ht="12.75">
      <c r="C334" s="13"/>
      <c r="D334" s="362"/>
    </row>
    <row r="335" spans="3:4" ht="12.75">
      <c r="C335" s="13"/>
      <c r="D335" s="362"/>
    </row>
    <row r="336" spans="3:4" ht="12.75">
      <c r="C336" s="13"/>
      <c r="D336" s="362"/>
    </row>
    <row r="337" spans="3:4" ht="12.75">
      <c r="C337" s="13"/>
      <c r="D337" s="362"/>
    </row>
    <row r="338" spans="3:4" ht="12.75">
      <c r="C338" s="13"/>
      <c r="D338" s="362"/>
    </row>
    <row r="339" spans="3:4" ht="12.75">
      <c r="C339" s="13"/>
      <c r="D339" s="362"/>
    </row>
    <row r="340" spans="3:4" ht="12.75">
      <c r="C340" s="13"/>
      <c r="D340" s="362"/>
    </row>
    <row r="341" spans="3:4" ht="12.75">
      <c r="C341" s="13"/>
      <c r="D341" s="362"/>
    </row>
    <row r="342" spans="3:4" ht="12.75">
      <c r="C342" s="13"/>
      <c r="D342" s="362"/>
    </row>
    <row r="343" spans="3:4" ht="12.75">
      <c r="C343" s="13"/>
      <c r="D343" s="362"/>
    </row>
    <row r="344" spans="3:4" ht="12.75">
      <c r="C344" s="13"/>
      <c r="D344" s="362"/>
    </row>
    <row r="345" spans="3:4" ht="12.75">
      <c r="C345" s="13"/>
      <c r="D345" s="362"/>
    </row>
    <row r="346" spans="3:4" ht="12.75">
      <c r="C346" s="13"/>
      <c r="D346" s="362"/>
    </row>
    <row r="347" spans="3:4" ht="12.75">
      <c r="C347" s="13"/>
      <c r="D347" s="362"/>
    </row>
    <row r="348" spans="3:4" ht="12.75">
      <c r="C348" s="13"/>
      <c r="D348" s="362"/>
    </row>
    <row r="349" spans="3:4" ht="12.75">
      <c r="C349" s="13"/>
      <c r="D349" s="362"/>
    </row>
    <row r="350" spans="3:4" ht="12.75">
      <c r="C350" s="13"/>
      <c r="D350" s="362"/>
    </row>
    <row r="351" spans="3:4" ht="12.75">
      <c r="C351" s="13"/>
      <c r="D351" s="362"/>
    </row>
    <row r="352" spans="3:4" ht="12.75">
      <c r="C352" s="13"/>
      <c r="D352" s="362"/>
    </row>
    <row r="353" spans="3:4" ht="12.75">
      <c r="C353" s="13"/>
      <c r="D353" s="362"/>
    </row>
    <row r="354" spans="3:4" ht="12.75">
      <c r="C354" s="13"/>
      <c r="D354" s="362"/>
    </row>
    <row r="355" spans="3:4" ht="12.75">
      <c r="C355" s="13"/>
      <c r="D355" s="362"/>
    </row>
    <row r="356" spans="3:4" ht="12.75">
      <c r="C356" s="13"/>
      <c r="D356" s="362"/>
    </row>
    <row r="357" spans="3:4" ht="12.75">
      <c r="C357" s="13"/>
      <c r="D357" s="362"/>
    </row>
    <row r="358" spans="3:4" ht="12.75">
      <c r="C358" s="13"/>
      <c r="D358" s="362"/>
    </row>
    <row r="359" spans="3:4" ht="12.75">
      <c r="C359" s="13"/>
      <c r="D359" s="362"/>
    </row>
    <row r="360" spans="3:4" ht="12.75">
      <c r="C360" s="13"/>
      <c r="D360" s="362"/>
    </row>
    <row r="361" spans="3:4" ht="12.75">
      <c r="C361" s="13"/>
      <c r="D361" s="362"/>
    </row>
    <row r="362" spans="3:4" ht="12.75">
      <c r="C362" s="13"/>
      <c r="D362" s="362"/>
    </row>
    <row r="363" spans="3:4" ht="12.75">
      <c r="C363" s="13"/>
      <c r="D363" s="362"/>
    </row>
    <row r="364" spans="3:4" ht="12.75">
      <c r="C364" s="13"/>
      <c r="D364" s="362"/>
    </row>
    <row r="365" spans="3:4" ht="12.75">
      <c r="C365" s="13"/>
      <c r="D365" s="362"/>
    </row>
    <row r="366" spans="3:4" ht="12.75">
      <c r="C366" s="13"/>
      <c r="D366" s="362"/>
    </row>
    <row r="367" spans="3:4" ht="12.75">
      <c r="C367" s="13"/>
      <c r="D367" s="362"/>
    </row>
    <row r="368" spans="3:4" ht="12.75">
      <c r="C368" s="13"/>
      <c r="D368" s="362"/>
    </row>
    <row r="369" spans="3:4" ht="12.75">
      <c r="C369" s="13"/>
      <c r="D369" s="362"/>
    </row>
    <row r="370" spans="3:4" ht="12.75">
      <c r="C370" s="13"/>
      <c r="D370" s="362"/>
    </row>
    <row r="371" spans="3:4" ht="12.75">
      <c r="C371" s="13"/>
      <c r="D371" s="362"/>
    </row>
    <row r="372" spans="3:4" ht="12.75">
      <c r="C372" s="13"/>
      <c r="D372" s="362"/>
    </row>
    <row r="373" spans="3:4" ht="12.75">
      <c r="C373" s="13"/>
      <c r="D373" s="362"/>
    </row>
    <row r="374" spans="3:4" ht="12.75">
      <c r="C374" s="13"/>
      <c r="D374" s="362"/>
    </row>
    <row r="375" spans="3:4" ht="12.75">
      <c r="C375" s="13"/>
      <c r="D375" s="362"/>
    </row>
    <row r="376" spans="3:4" ht="12.75">
      <c r="C376" s="13"/>
      <c r="D376" s="362"/>
    </row>
    <row r="377" spans="3:4" ht="12.75">
      <c r="C377" s="13"/>
      <c r="D377" s="362"/>
    </row>
    <row r="378" spans="3:4" ht="12.75">
      <c r="C378" s="13"/>
      <c r="D378" s="362"/>
    </row>
    <row r="379" spans="3:4" ht="12.75">
      <c r="C379" s="13"/>
      <c r="D379" s="362"/>
    </row>
    <row r="380" spans="3:4" ht="12.75">
      <c r="C380" s="13"/>
      <c r="D380" s="362"/>
    </row>
    <row r="381" spans="3:4" ht="12.75">
      <c r="C381" s="13"/>
      <c r="D381" s="362"/>
    </row>
    <row r="382" spans="3:4" ht="12.75">
      <c r="C382" s="13"/>
      <c r="D382" s="362"/>
    </row>
    <row r="383" spans="3:4" ht="12.75">
      <c r="C383" s="13"/>
      <c r="D383" s="362"/>
    </row>
    <row r="384" spans="3:4" ht="12.75">
      <c r="C384" s="13"/>
      <c r="D384" s="362"/>
    </row>
    <row r="385" spans="3:4" ht="12.75">
      <c r="C385" s="13"/>
      <c r="D385" s="362"/>
    </row>
    <row r="386" spans="3:4" ht="12.75">
      <c r="C386" s="13"/>
      <c r="D386" s="362"/>
    </row>
    <row r="387" spans="3:4" ht="12.75">
      <c r="C387" s="13"/>
      <c r="D387" s="362"/>
    </row>
    <row r="388" spans="3:4" ht="12.75">
      <c r="C388" s="13"/>
      <c r="D388" s="362"/>
    </row>
    <row r="389" spans="3:4" ht="12.75">
      <c r="C389" s="13"/>
      <c r="D389" s="362"/>
    </row>
    <row r="390" spans="3:4" ht="12.75">
      <c r="C390" s="13"/>
      <c r="D390" s="362"/>
    </row>
    <row r="391" spans="3:4" ht="12.75">
      <c r="C391" s="13"/>
      <c r="D391" s="362"/>
    </row>
    <row r="392" spans="3:4" ht="12.75">
      <c r="C392" s="13"/>
      <c r="D392" s="362"/>
    </row>
    <row r="393" spans="3:4" ht="12.75">
      <c r="C393" s="13"/>
      <c r="D393" s="362"/>
    </row>
    <row r="394" spans="3:4" ht="12.75">
      <c r="C394" s="13"/>
      <c r="D394" s="362"/>
    </row>
    <row r="395" spans="3:4" ht="12.75">
      <c r="C395" s="13"/>
      <c r="D395" s="362"/>
    </row>
    <row r="396" spans="3:4" ht="12.75">
      <c r="C396" s="13"/>
      <c r="D396" s="362"/>
    </row>
    <row r="397" spans="3:4" ht="12.75">
      <c r="C397" s="13"/>
      <c r="D397" s="362"/>
    </row>
    <row r="398" spans="3:4" ht="12.75">
      <c r="C398" s="13"/>
      <c r="D398" s="362"/>
    </row>
    <row r="399" spans="3:4" ht="12.75">
      <c r="C399" s="13"/>
      <c r="D399" s="362"/>
    </row>
    <row r="400" spans="3:4" ht="12.75">
      <c r="C400" s="13"/>
      <c r="D400" s="362"/>
    </row>
    <row r="401" spans="3:4" ht="12.75">
      <c r="C401" s="13"/>
      <c r="D401" s="362"/>
    </row>
    <row r="402" spans="3:4" ht="12.75">
      <c r="C402" s="13"/>
      <c r="D402" s="362"/>
    </row>
    <row r="403" spans="3:4" ht="12.75">
      <c r="C403" s="13"/>
      <c r="D403" s="362"/>
    </row>
    <row r="404" spans="3:4" ht="12.75">
      <c r="C404" s="13"/>
      <c r="D404" s="362"/>
    </row>
    <row r="405" spans="3:4" ht="12.75">
      <c r="C405" s="13"/>
      <c r="D405" s="362"/>
    </row>
    <row r="406" spans="3:4" ht="12.75">
      <c r="C406" s="13"/>
      <c r="D406" s="362"/>
    </row>
    <row r="407" spans="3:4" ht="12.75">
      <c r="C407" s="13"/>
      <c r="D407" s="362"/>
    </row>
    <row r="408" spans="3:4" ht="12.75">
      <c r="C408" s="13"/>
      <c r="D408" s="362"/>
    </row>
    <row r="409" spans="3:4" ht="12.75">
      <c r="C409" s="13"/>
      <c r="D409" s="362"/>
    </row>
    <row r="410" spans="3:4" ht="12.75">
      <c r="C410" s="13"/>
      <c r="D410" s="362"/>
    </row>
    <row r="411" spans="3:4" ht="12.75">
      <c r="C411" s="13"/>
      <c r="D411" s="362"/>
    </row>
    <row r="412" spans="3:4" ht="12.75">
      <c r="C412" s="13"/>
      <c r="D412" s="362"/>
    </row>
    <row r="413" spans="3:4" ht="12.75">
      <c r="C413" s="13"/>
      <c r="D413" s="362"/>
    </row>
    <row r="414" spans="3:4" ht="12.75">
      <c r="C414" s="13"/>
      <c r="D414" s="362"/>
    </row>
    <row r="415" spans="3:4" ht="12.75">
      <c r="C415" s="13"/>
      <c r="D415" s="362"/>
    </row>
    <row r="416" spans="3:4" ht="12.75">
      <c r="C416" s="13"/>
      <c r="D416" s="362"/>
    </row>
    <row r="417" spans="3:4" ht="12.75">
      <c r="C417" s="13"/>
      <c r="D417" s="362"/>
    </row>
    <row r="418" spans="3:4" ht="12.75">
      <c r="C418" s="13"/>
      <c r="D418" s="362"/>
    </row>
    <row r="419" spans="3:4" ht="12.75">
      <c r="C419" s="13"/>
      <c r="D419" s="362"/>
    </row>
    <row r="420" spans="3:4" ht="12.75">
      <c r="C420" s="13"/>
      <c r="D420" s="362"/>
    </row>
    <row r="421" spans="3:4" ht="12.75">
      <c r="C421" s="13"/>
      <c r="D421" s="362"/>
    </row>
    <row r="422" spans="3:4" ht="12.75">
      <c r="C422" s="13"/>
      <c r="D422" s="362"/>
    </row>
    <row r="423" spans="3:4" ht="12.75">
      <c r="C423" s="13"/>
      <c r="D423" s="362"/>
    </row>
    <row r="424" spans="3:4" ht="12.75">
      <c r="C424" s="13"/>
      <c r="D424" s="362"/>
    </row>
    <row r="425" spans="3:4" ht="12.75">
      <c r="C425" s="13"/>
      <c r="D425" s="362"/>
    </row>
    <row r="426" spans="3:4" ht="12.75">
      <c r="C426" s="13"/>
      <c r="D426" s="362"/>
    </row>
    <row r="427" spans="3:4" ht="12.75">
      <c r="C427" s="13"/>
      <c r="D427" s="362"/>
    </row>
    <row r="428" spans="3:4" ht="12.75">
      <c r="C428" s="13"/>
      <c r="D428" s="362"/>
    </row>
    <row r="429" spans="3:4" ht="12.75">
      <c r="C429" s="13"/>
      <c r="D429" s="362"/>
    </row>
    <row r="430" spans="3:4" ht="12.75">
      <c r="C430" s="13"/>
      <c r="D430" s="362"/>
    </row>
    <row r="431" spans="3:4" ht="12.75">
      <c r="C431" s="13"/>
      <c r="D431" s="362"/>
    </row>
    <row r="432" spans="3:4" ht="12.75">
      <c r="C432" s="13"/>
      <c r="D432" s="362"/>
    </row>
    <row r="433" ht="12.75">
      <c r="C433" s="13"/>
    </row>
    <row r="434" ht="12.75">
      <c r="C434" s="13"/>
    </row>
    <row r="435" ht="12.75">
      <c r="C435" s="13"/>
    </row>
    <row r="436" ht="12.75">
      <c r="C436" s="13"/>
    </row>
    <row r="437" ht="12.75">
      <c r="C437" s="13"/>
    </row>
    <row r="438" ht="12.75">
      <c r="C438" s="13"/>
    </row>
    <row r="439" ht="12.75">
      <c r="C439" s="13"/>
    </row>
    <row r="440" ht="12.75">
      <c r="C440" s="13"/>
    </row>
    <row r="441" ht="12.75">
      <c r="C441" s="13"/>
    </row>
    <row r="442" ht="12.75">
      <c r="C442" s="13"/>
    </row>
    <row r="443" ht="12.75">
      <c r="C443" s="13"/>
    </row>
    <row r="444" ht="12.75">
      <c r="C444" s="13"/>
    </row>
    <row r="445" ht="12.75">
      <c r="C445" s="13"/>
    </row>
    <row r="446" ht="12.75">
      <c r="C446" s="13"/>
    </row>
    <row r="447" ht="12.75">
      <c r="C447" s="13"/>
    </row>
    <row r="448" ht="12.75">
      <c r="C448" s="13"/>
    </row>
    <row r="449" ht="12.75">
      <c r="C449" s="13"/>
    </row>
    <row r="450" ht="12.75">
      <c r="C450" s="13"/>
    </row>
    <row r="451" ht="12.75">
      <c r="C451" s="13"/>
    </row>
    <row r="452" ht="12.75">
      <c r="C452" s="13"/>
    </row>
    <row r="453" ht="12.75">
      <c r="C453" s="13"/>
    </row>
    <row r="454" ht="12.75">
      <c r="C454" s="13"/>
    </row>
    <row r="455" ht="12.75">
      <c r="C455" s="13"/>
    </row>
    <row r="456" ht="12.75">
      <c r="C456" s="13"/>
    </row>
    <row r="457" ht="12.75">
      <c r="C457" s="13"/>
    </row>
    <row r="458" ht="12.75">
      <c r="C458" s="13"/>
    </row>
    <row r="459" ht="12.75">
      <c r="C459" s="13"/>
    </row>
    <row r="460" ht="12.75">
      <c r="C460" s="13"/>
    </row>
    <row r="461" ht="12.75">
      <c r="C461" s="13"/>
    </row>
    <row r="462" ht="12.75">
      <c r="C462" s="13"/>
    </row>
    <row r="463" ht="12.75">
      <c r="C463" s="13"/>
    </row>
    <row r="464" ht="12.75">
      <c r="C464" s="13"/>
    </row>
    <row r="465" ht="12.75">
      <c r="C465" s="13"/>
    </row>
    <row r="466" ht="12.75">
      <c r="C466" s="13"/>
    </row>
    <row r="467" ht="12.75">
      <c r="C467" s="13"/>
    </row>
    <row r="468" ht="12.75">
      <c r="C468" s="13"/>
    </row>
    <row r="469" ht="12.75">
      <c r="C469" s="13"/>
    </row>
    <row r="470" ht="12.75">
      <c r="C470" s="13"/>
    </row>
    <row r="471" ht="12.75">
      <c r="C471" s="13"/>
    </row>
    <row r="472" ht="12.75">
      <c r="C472" s="13"/>
    </row>
    <row r="473" ht="12.75">
      <c r="C473" s="13"/>
    </row>
    <row r="474" ht="12.75">
      <c r="C474" s="13"/>
    </row>
    <row r="475" ht="12.75">
      <c r="C475" s="13"/>
    </row>
    <row r="476" ht="12.75">
      <c r="C476" s="13"/>
    </row>
    <row r="477" ht="12.75">
      <c r="C477" s="13"/>
    </row>
    <row r="478" ht="12.75">
      <c r="C478" s="13"/>
    </row>
    <row r="479" ht="12.75">
      <c r="C479" s="13"/>
    </row>
    <row r="480" ht="12.75">
      <c r="C480" s="13"/>
    </row>
    <row r="481" ht="12.75">
      <c r="C481" s="13"/>
    </row>
    <row r="482" ht="12.75">
      <c r="C482" s="13"/>
    </row>
    <row r="483" ht="12.75">
      <c r="C483" s="13"/>
    </row>
    <row r="484" ht="12.75">
      <c r="C484" s="13"/>
    </row>
    <row r="485" ht="12.75">
      <c r="C485" s="13"/>
    </row>
    <row r="486" ht="12.75">
      <c r="C486" s="13"/>
    </row>
    <row r="487" ht="12.75">
      <c r="C487" s="13"/>
    </row>
    <row r="488" ht="12.75">
      <c r="C488" s="13"/>
    </row>
    <row r="489" ht="12.75">
      <c r="C489" s="13"/>
    </row>
    <row r="490" ht="12.75">
      <c r="C490" s="13"/>
    </row>
    <row r="491" ht="12.75">
      <c r="C491" s="13"/>
    </row>
    <row r="492" ht="12.75">
      <c r="C492" s="13"/>
    </row>
    <row r="493" ht="12.75">
      <c r="C493" s="13"/>
    </row>
    <row r="494" ht="12.75">
      <c r="C494" s="13"/>
    </row>
    <row r="495" ht="12.75">
      <c r="C495" s="13"/>
    </row>
    <row r="496" ht="12.75">
      <c r="C496" s="13"/>
    </row>
    <row r="497" ht="12.75">
      <c r="C497" s="13"/>
    </row>
    <row r="498" ht="12.75">
      <c r="C498" s="13"/>
    </row>
    <row r="499" ht="12.75">
      <c r="C499" s="13"/>
    </row>
    <row r="500" ht="12.75">
      <c r="C500" s="13"/>
    </row>
    <row r="501" ht="12.75">
      <c r="C501" s="13"/>
    </row>
    <row r="502" ht="12.75">
      <c r="C502" s="13"/>
    </row>
    <row r="503" ht="12.75">
      <c r="C503" s="13"/>
    </row>
    <row r="504" ht="12.75">
      <c r="C504" s="13"/>
    </row>
    <row r="505" ht="12.75">
      <c r="C505" s="13"/>
    </row>
    <row r="506" ht="12.75">
      <c r="C506" s="13"/>
    </row>
    <row r="507" ht="12.75">
      <c r="C507" s="13"/>
    </row>
    <row r="508" ht="12.75">
      <c r="C508" s="13"/>
    </row>
    <row r="509" ht="12.75">
      <c r="C509" s="13"/>
    </row>
    <row r="510" ht="12.75">
      <c r="C510" s="13"/>
    </row>
    <row r="511" ht="12.75">
      <c r="C511" s="13"/>
    </row>
    <row r="512" ht="12.75">
      <c r="C512" s="13"/>
    </row>
    <row r="513" ht="12.75">
      <c r="C513" s="13"/>
    </row>
    <row r="514" ht="12.75">
      <c r="C514" s="13"/>
    </row>
    <row r="515" ht="12.75">
      <c r="C515" s="13"/>
    </row>
    <row r="516" ht="12.75">
      <c r="C516" s="13"/>
    </row>
    <row r="517" ht="12.75">
      <c r="C517" s="13"/>
    </row>
    <row r="518" ht="12.75">
      <c r="C518" s="13"/>
    </row>
    <row r="519" ht="12.75">
      <c r="C519" s="13"/>
    </row>
    <row r="520" ht="12.75">
      <c r="C520" s="13"/>
    </row>
    <row r="521" ht="12.75">
      <c r="C521" s="13"/>
    </row>
    <row r="522" ht="12.75">
      <c r="C522" s="13"/>
    </row>
    <row r="523" ht="12.75">
      <c r="C523" s="13"/>
    </row>
    <row r="524" ht="12.75">
      <c r="C524" s="13"/>
    </row>
    <row r="525" ht="12.75">
      <c r="C525" s="13"/>
    </row>
    <row r="526" ht="12.75">
      <c r="C526" s="13"/>
    </row>
    <row r="527" ht="12.75">
      <c r="C527" s="13"/>
    </row>
    <row r="528" ht="12.75">
      <c r="C528" s="13"/>
    </row>
    <row r="529" ht="12.75">
      <c r="C529" s="13"/>
    </row>
    <row r="530" ht="12.75">
      <c r="C530" s="13"/>
    </row>
    <row r="531" ht="12.75">
      <c r="C531" s="13"/>
    </row>
    <row r="532" ht="12.75">
      <c r="C532" s="13"/>
    </row>
    <row r="533" ht="12.75">
      <c r="C533" s="13"/>
    </row>
    <row r="534" ht="12.75">
      <c r="C534" s="13"/>
    </row>
    <row r="535" ht="12.75">
      <c r="C535" s="13"/>
    </row>
    <row r="536" ht="12.75">
      <c r="C536" s="13"/>
    </row>
    <row r="537" ht="12.75">
      <c r="C537" s="13"/>
    </row>
    <row r="538" ht="12.75">
      <c r="C538" s="13"/>
    </row>
    <row r="539" ht="12.75">
      <c r="C539" s="13"/>
    </row>
    <row r="540" ht="12.75">
      <c r="C540" s="13"/>
    </row>
    <row r="541" ht="12.75">
      <c r="C541" s="13"/>
    </row>
    <row r="542" ht="12.75">
      <c r="C542" s="13"/>
    </row>
    <row r="543" ht="12.75">
      <c r="C543" s="13"/>
    </row>
    <row r="544" ht="12.75">
      <c r="C544" s="13"/>
    </row>
    <row r="545" ht="12.75">
      <c r="C545" s="13"/>
    </row>
    <row r="546" ht="12.75">
      <c r="C546" s="13"/>
    </row>
    <row r="547" ht="12.75">
      <c r="C547" s="13"/>
    </row>
    <row r="548" ht="12.75">
      <c r="C548" s="13"/>
    </row>
    <row r="549" ht="12.75">
      <c r="C549" s="13"/>
    </row>
    <row r="550" ht="12.75">
      <c r="C550" s="13"/>
    </row>
    <row r="551" ht="12.75">
      <c r="C551" s="13"/>
    </row>
    <row r="552" ht="12.75">
      <c r="C552" s="13"/>
    </row>
    <row r="553" ht="12.75">
      <c r="C553" s="13"/>
    </row>
    <row r="554" ht="12.75">
      <c r="C554" s="13"/>
    </row>
    <row r="555" ht="12.75">
      <c r="C555" s="13"/>
    </row>
    <row r="556" ht="12.75">
      <c r="C556" s="13"/>
    </row>
    <row r="557" ht="12.75">
      <c r="C557" s="13"/>
    </row>
    <row r="558" ht="12.75">
      <c r="C558" s="13"/>
    </row>
    <row r="559" ht="12.75">
      <c r="C559" s="13"/>
    </row>
    <row r="560" ht="12.75">
      <c r="C560" s="13"/>
    </row>
    <row r="561" ht="12.75">
      <c r="C561" s="13"/>
    </row>
    <row r="562" ht="12.75">
      <c r="C562" s="13"/>
    </row>
    <row r="563" ht="12.75">
      <c r="C563" s="13"/>
    </row>
    <row r="564" ht="12.75">
      <c r="C564" s="13"/>
    </row>
    <row r="565" ht="12.75">
      <c r="C565" s="13"/>
    </row>
    <row r="566" ht="12.75">
      <c r="C566" s="13"/>
    </row>
    <row r="567" ht="12.75">
      <c r="C567" s="13"/>
    </row>
    <row r="568" ht="12.75">
      <c r="C568" s="13"/>
    </row>
    <row r="569" ht="12.75">
      <c r="C569" s="13"/>
    </row>
    <row r="570" ht="12.75">
      <c r="C570" s="13"/>
    </row>
    <row r="571" ht="12.75">
      <c r="C571" s="13"/>
    </row>
    <row r="572" ht="12.75">
      <c r="C572" s="13"/>
    </row>
    <row r="573" ht="12.75">
      <c r="C573" s="13"/>
    </row>
    <row r="574" ht="12.75">
      <c r="C574" s="13"/>
    </row>
    <row r="575" ht="12.75">
      <c r="C575" s="13"/>
    </row>
    <row r="576" ht="12.75">
      <c r="C576" s="13"/>
    </row>
    <row r="577" ht="12.75">
      <c r="C577" s="13"/>
    </row>
    <row r="578" ht="12.75">
      <c r="C578" s="13"/>
    </row>
    <row r="579" ht="12.75">
      <c r="C579" s="13"/>
    </row>
    <row r="580" ht="12.75">
      <c r="C580" s="13"/>
    </row>
    <row r="581" ht="12.75">
      <c r="C581" s="13"/>
    </row>
    <row r="582" ht="12.75">
      <c r="C582" s="13"/>
    </row>
    <row r="583" ht="12.75">
      <c r="C583" s="13"/>
    </row>
    <row r="584" ht="12.75">
      <c r="C584" s="13"/>
    </row>
    <row r="585" ht="12.75">
      <c r="C585" s="13"/>
    </row>
    <row r="586" ht="12.75">
      <c r="C586" s="13"/>
    </row>
    <row r="587" ht="12.75">
      <c r="C587" s="13"/>
    </row>
    <row r="588" ht="12.75">
      <c r="C588" s="13"/>
    </row>
    <row r="589" ht="12.75">
      <c r="C589" s="13"/>
    </row>
    <row r="590" ht="12.75">
      <c r="C590" s="13"/>
    </row>
    <row r="591" ht="12.75">
      <c r="C591" s="13"/>
    </row>
    <row r="592" ht="12.75">
      <c r="C592" s="13"/>
    </row>
    <row r="593" ht="12.75">
      <c r="C593" s="13"/>
    </row>
    <row r="594" ht="12.75">
      <c r="C594" s="13"/>
    </row>
    <row r="595" ht="12.75">
      <c r="C595" s="13"/>
    </row>
    <row r="596" ht="12.75">
      <c r="C596" s="13"/>
    </row>
    <row r="597" ht="12.75">
      <c r="C597" s="13"/>
    </row>
    <row r="598" ht="12.75">
      <c r="C598" s="13"/>
    </row>
    <row r="599" ht="12.75">
      <c r="C599" s="13"/>
    </row>
    <row r="600" ht="12.75">
      <c r="C600" s="13"/>
    </row>
    <row r="601" ht="12.75">
      <c r="C601" s="13"/>
    </row>
    <row r="602" ht="12.75">
      <c r="C602" s="13"/>
    </row>
    <row r="603" ht="12.75">
      <c r="C603" s="13"/>
    </row>
    <row r="604" ht="12.75">
      <c r="C604" s="13"/>
    </row>
    <row r="605" ht="12.75">
      <c r="C605" s="13"/>
    </row>
    <row r="606" ht="12.75">
      <c r="C606" s="13"/>
    </row>
    <row r="607" ht="12.75">
      <c r="C607" s="13"/>
    </row>
    <row r="608" ht="12.75">
      <c r="C608" s="13"/>
    </row>
    <row r="609" ht="12.75">
      <c r="C609" s="13"/>
    </row>
    <row r="610" ht="12.75">
      <c r="C610" s="13"/>
    </row>
    <row r="611" ht="12.75">
      <c r="C611" s="13"/>
    </row>
    <row r="612" ht="12.75">
      <c r="C612" s="13"/>
    </row>
    <row r="613" ht="12.75">
      <c r="C613" s="13"/>
    </row>
    <row r="614" ht="12.75">
      <c r="C614" s="13"/>
    </row>
    <row r="615" ht="12.75">
      <c r="C615" s="13"/>
    </row>
    <row r="616" ht="12.75">
      <c r="C616" s="13"/>
    </row>
    <row r="617" ht="12.75">
      <c r="C617" s="13"/>
    </row>
    <row r="618" ht="12.75">
      <c r="C618" s="13"/>
    </row>
    <row r="619" ht="12.75">
      <c r="C619" s="13"/>
    </row>
    <row r="620" ht="12.75">
      <c r="C620" s="13"/>
    </row>
    <row r="621" ht="12.75">
      <c r="C621" s="13"/>
    </row>
    <row r="622" ht="12.75">
      <c r="C622" s="13"/>
    </row>
    <row r="623" ht="12.75">
      <c r="C623" s="13"/>
    </row>
    <row r="624" ht="12.75">
      <c r="C624" s="13"/>
    </row>
    <row r="625" ht="12.75">
      <c r="C625" s="13"/>
    </row>
    <row r="626" ht="12.75">
      <c r="C626" s="13"/>
    </row>
    <row r="627" ht="12.75">
      <c r="C627" s="13"/>
    </row>
    <row r="628" ht="12.75">
      <c r="C628" s="13"/>
    </row>
    <row r="629" ht="12.75">
      <c r="C629" s="13"/>
    </row>
    <row r="630" ht="12.75">
      <c r="C630" s="13"/>
    </row>
    <row r="631" ht="12.75">
      <c r="C631" s="13"/>
    </row>
    <row r="632" ht="12.75">
      <c r="C632" s="13"/>
    </row>
    <row r="633" ht="12.75">
      <c r="C633" s="13"/>
    </row>
    <row r="634" ht="12.75">
      <c r="C634" s="13"/>
    </row>
    <row r="635" ht="12.75">
      <c r="C635" s="13"/>
    </row>
    <row r="636" ht="12.75">
      <c r="C636" s="13"/>
    </row>
    <row r="637" ht="12.75">
      <c r="C637" s="13"/>
    </row>
    <row r="638" ht="12.75">
      <c r="C638" s="13"/>
    </row>
    <row r="639" ht="12.75">
      <c r="C639" s="13"/>
    </row>
    <row r="640" ht="12.75">
      <c r="C640" s="13"/>
    </row>
    <row r="641" ht="12.75">
      <c r="C641" s="13"/>
    </row>
    <row r="642" ht="12.75">
      <c r="C642" s="13"/>
    </row>
    <row r="643" ht="12.75">
      <c r="C643" s="13"/>
    </row>
    <row r="644" ht="12.75">
      <c r="C644" s="13"/>
    </row>
    <row r="645" ht="12.75">
      <c r="C645" s="13"/>
    </row>
    <row r="646" ht="12.75">
      <c r="C646" s="13"/>
    </row>
    <row r="647" ht="12.75">
      <c r="C647" s="13"/>
    </row>
    <row r="648" ht="12.75">
      <c r="C648" s="13"/>
    </row>
    <row r="649" ht="12.75">
      <c r="C649" s="13"/>
    </row>
    <row r="650" ht="12.75">
      <c r="C650" s="13"/>
    </row>
    <row r="651" ht="12.75">
      <c r="C651" s="13"/>
    </row>
    <row r="652" ht="12.75">
      <c r="C652" s="13"/>
    </row>
    <row r="653" ht="12.75">
      <c r="C653" s="13"/>
    </row>
    <row r="654" ht="12.75">
      <c r="C654" s="13"/>
    </row>
    <row r="655" ht="12.75">
      <c r="C655" s="13"/>
    </row>
    <row r="656" ht="12.75">
      <c r="C656" s="13"/>
    </row>
    <row r="657" ht="12.75">
      <c r="C657" s="13"/>
    </row>
    <row r="658" ht="12.75">
      <c r="C658" s="13"/>
    </row>
    <row r="659" ht="12.75">
      <c r="C659" s="13"/>
    </row>
    <row r="660" ht="12.75">
      <c r="C660" s="13"/>
    </row>
    <row r="661" ht="12.75">
      <c r="C661" s="13"/>
    </row>
    <row r="662" ht="12.75">
      <c r="C662" s="13"/>
    </row>
    <row r="663" ht="12.75">
      <c r="C663" s="13"/>
    </row>
    <row r="664" ht="12.75">
      <c r="C664" s="13"/>
    </row>
    <row r="665" ht="12.75">
      <c r="C665" s="13"/>
    </row>
    <row r="666" ht="12.75">
      <c r="C666" s="13"/>
    </row>
    <row r="667" ht="12.75">
      <c r="C667" s="13"/>
    </row>
    <row r="668" ht="12.75">
      <c r="C668" s="13"/>
    </row>
    <row r="669" ht="12.75">
      <c r="C669" s="13"/>
    </row>
    <row r="670" ht="12.75">
      <c r="C670" s="13"/>
    </row>
    <row r="671" ht="12.75">
      <c r="C671" s="13"/>
    </row>
    <row r="672" ht="12.75">
      <c r="C672" s="13"/>
    </row>
    <row r="673" ht="12.75">
      <c r="C673" s="13"/>
    </row>
    <row r="674" ht="12.75">
      <c r="C674" s="13"/>
    </row>
    <row r="675" ht="12.75">
      <c r="C675" s="13"/>
    </row>
    <row r="676" ht="12.75">
      <c r="C676" s="13"/>
    </row>
    <row r="677" ht="12.75">
      <c r="C677" s="13"/>
    </row>
    <row r="678" ht="12.75">
      <c r="C678" s="13"/>
    </row>
    <row r="679" ht="12.75">
      <c r="C679" s="13"/>
    </row>
    <row r="680" ht="12.75">
      <c r="C680" s="13"/>
    </row>
    <row r="681" ht="12.75">
      <c r="C681" s="13"/>
    </row>
    <row r="682" ht="12.75">
      <c r="C682" s="13"/>
    </row>
    <row r="683" ht="12.75">
      <c r="C683" s="13"/>
    </row>
    <row r="684" ht="12.75">
      <c r="C684" s="13"/>
    </row>
    <row r="685" ht="12.75">
      <c r="C685" s="13"/>
    </row>
    <row r="686" ht="12.75">
      <c r="C686" s="13"/>
    </row>
    <row r="687" ht="12.75">
      <c r="C687" s="13"/>
    </row>
    <row r="688" ht="12.75">
      <c r="C688" s="13"/>
    </row>
    <row r="689" ht="12.75">
      <c r="C689" s="13"/>
    </row>
    <row r="690" ht="12.75">
      <c r="C690" s="13"/>
    </row>
    <row r="691" ht="12.75">
      <c r="C691" s="13"/>
    </row>
    <row r="692" ht="12.75">
      <c r="C692" s="13"/>
    </row>
    <row r="693" ht="12.75">
      <c r="C693" s="13"/>
    </row>
    <row r="694" ht="12.75">
      <c r="C694" s="13"/>
    </row>
    <row r="695" ht="12.75">
      <c r="C695" s="13"/>
    </row>
    <row r="696" ht="12.75">
      <c r="C696" s="13"/>
    </row>
    <row r="697" ht="12.75">
      <c r="C697" s="13"/>
    </row>
    <row r="698" ht="12.75">
      <c r="C698" s="13"/>
    </row>
    <row r="699" ht="12.75">
      <c r="C699" s="13"/>
    </row>
    <row r="700" ht="12.75">
      <c r="C700" s="13"/>
    </row>
    <row r="701" ht="12.75">
      <c r="C701" s="13"/>
    </row>
    <row r="702" ht="12.75">
      <c r="C702" s="13"/>
    </row>
    <row r="703" ht="12.75">
      <c r="C703" s="13"/>
    </row>
    <row r="704" ht="12.75">
      <c r="C704" s="13"/>
    </row>
    <row r="705" ht="12.75">
      <c r="C705" s="13"/>
    </row>
    <row r="706" ht="12.75">
      <c r="C706" s="13"/>
    </row>
    <row r="707" ht="12.75">
      <c r="C707" s="13"/>
    </row>
    <row r="708" ht="12.75">
      <c r="C708" s="13"/>
    </row>
    <row r="709" ht="12.75">
      <c r="C709" s="13"/>
    </row>
    <row r="710" ht="12.75">
      <c r="C710" s="13"/>
    </row>
    <row r="711" ht="12.75">
      <c r="C711" s="13"/>
    </row>
    <row r="712" ht="12.75">
      <c r="C712" s="13"/>
    </row>
    <row r="713" ht="12.75">
      <c r="C713" s="13"/>
    </row>
    <row r="714" ht="12.75">
      <c r="C714" s="13"/>
    </row>
    <row r="715" ht="12.75">
      <c r="C715" s="13"/>
    </row>
    <row r="716" ht="12.75">
      <c r="C716" s="13"/>
    </row>
    <row r="717" ht="12.75">
      <c r="C717" s="13"/>
    </row>
    <row r="718" ht="12.75">
      <c r="C718" s="13"/>
    </row>
    <row r="719" ht="12.75">
      <c r="C719" s="13"/>
    </row>
    <row r="720" ht="12.75">
      <c r="C720" s="13"/>
    </row>
    <row r="721" ht="12.75">
      <c r="C721" s="13"/>
    </row>
    <row r="722" ht="12.75">
      <c r="C722" s="13"/>
    </row>
    <row r="723" ht="12.75">
      <c r="C723" s="13"/>
    </row>
    <row r="724" ht="12.75">
      <c r="C724" s="13"/>
    </row>
    <row r="725" ht="12.75">
      <c r="C725" s="13"/>
    </row>
    <row r="726" ht="12.75">
      <c r="C726" s="13"/>
    </row>
    <row r="727" ht="12.75">
      <c r="C727" s="13"/>
    </row>
    <row r="728" ht="12.75">
      <c r="C728" s="13"/>
    </row>
    <row r="729" ht="12.75">
      <c r="C729" s="13"/>
    </row>
    <row r="730" ht="12.75">
      <c r="C730" s="13"/>
    </row>
    <row r="731" ht="12.75">
      <c r="C731" s="13"/>
    </row>
    <row r="732" ht="12.75">
      <c r="C732" s="13"/>
    </row>
    <row r="733" ht="12.75">
      <c r="C733" s="13"/>
    </row>
    <row r="734" ht="12.75">
      <c r="C734" s="13"/>
    </row>
    <row r="735" ht="12.75">
      <c r="C735" s="13"/>
    </row>
    <row r="736" ht="12.75">
      <c r="C736" s="13"/>
    </row>
    <row r="737" ht="12.75">
      <c r="C737" s="13"/>
    </row>
    <row r="738" ht="12.75">
      <c r="C738" s="13"/>
    </row>
    <row r="739" ht="12.75">
      <c r="C739" s="13"/>
    </row>
    <row r="740" ht="12.75">
      <c r="C740" s="13"/>
    </row>
    <row r="741" ht="12.75">
      <c r="C741" s="13"/>
    </row>
    <row r="742" ht="12.75">
      <c r="C742" s="13"/>
    </row>
    <row r="743" ht="12.75">
      <c r="C743" s="13"/>
    </row>
    <row r="744" ht="12.75">
      <c r="C744" s="13"/>
    </row>
    <row r="745" ht="12.75">
      <c r="C745" s="13"/>
    </row>
    <row r="746" ht="12.75">
      <c r="C746" s="13"/>
    </row>
    <row r="747" ht="12.75">
      <c r="C747" s="13"/>
    </row>
    <row r="748" ht="12.75">
      <c r="C748" s="13"/>
    </row>
    <row r="749" ht="12.75">
      <c r="C749" s="13"/>
    </row>
    <row r="750" ht="12.75">
      <c r="C750" s="13"/>
    </row>
    <row r="751" ht="12.75">
      <c r="C751" s="13"/>
    </row>
    <row r="752" ht="12.75">
      <c r="C752" s="13"/>
    </row>
    <row r="753" ht="12.75">
      <c r="C753" s="13"/>
    </row>
    <row r="754" ht="12.75">
      <c r="C754" s="13"/>
    </row>
    <row r="755" ht="12.75">
      <c r="C755" s="13"/>
    </row>
    <row r="756" ht="12.75">
      <c r="C756" s="13"/>
    </row>
    <row r="757" ht="12.75">
      <c r="C757" s="13"/>
    </row>
    <row r="758" ht="12.75">
      <c r="C758" s="13"/>
    </row>
    <row r="759" ht="12.75">
      <c r="C759" s="13"/>
    </row>
    <row r="760" ht="12.75">
      <c r="C760" s="13"/>
    </row>
    <row r="761" ht="12.75">
      <c r="C761" s="13"/>
    </row>
    <row r="762" ht="12.75">
      <c r="C762" s="13"/>
    </row>
    <row r="763" ht="12.75">
      <c r="C763" s="13"/>
    </row>
    <row r="764" ht="12.75">
      <c r="C764" s="13"/>
    </row>
    <row r="765" ht="12.75">
      <c r="C765" s="13"/>
    </row>
    <row r="766" ht="12.75">
      <c r="C766" s="13"/>
    </row>
    <row r="767" ht="12.75">
      <c r="C767" s="13"/>
    </row>
    <row r="768" ht="12.75">
      <c r="C768" s="13"/>
    </row>
    <row r="769" ht="12.75">
      <c r="C769" s="13"/>
    </row>
    <row r="770" ht="12.75">
      <c r="C770" s="13"/>
    </row>
    <row r="771" ht="12.75">
      <c r="C771" s="13"/>
    </row>
    <row r="772" ht="12.75">
      <c r="C772" s="13"/>
    </row>
    <row r="773" ht="12.75">
      <c r="C773" s="13"/>
    </row>
    <row r="774" ht="12.75">
      <c r="C774" s="13"/>
    </row>
    <row r="775" ht="12.75">
      <c r="C775" s="13"/>
    </row>
    <row r="776" ht="12.75">
      <c r="C776" s="13"/>
    </row>
    <row r="777" ht="12.75">
      <c r="C777" s="13"/>
    </row>
    <row r="778" ht="12.75">
      <c r="C778" s="13"/>
    </row>
    <row r="779" ht="12.75">
      <c r="C779" s="13"/>
    </row>
    <row r="780" ht="12.75">
      <c r="C780" s="13"/>
    </row>
    <row r="781" ht="12.75">
      <c r="C781" s="13"/>
    </row>
    <row r="782" ht="12.75">
      <c r="C782" s="13"/>
    </row>
    <row r="783" ht="12.75">
      <c r="C783" s="13"/>
    </row>
    <row r="784" ht="12.75">
      <c r="C784" s="13"/>
    </row>
    <row r="785" ht="12.75">
      <c r="C785" s="13"/>
    </row>
    <row r="786" ht="12.75">
      <c r="C786" s="13"/>
    </row>
    <row r="787" ht="12.75">
      <c r="C787" s="13"/>
    </row>
    <row r="788" ht="12.75">
      <c r="C788" s="13"/>
    </row>
    <row r="789" ht="12.75">
      <c r="C789" s="13"/>
    </row>
    <row r="790" ht="12.75">
      <c r="C790" s="13"/>
    </row>
    <row r="791" ht="12.75">
      <c r="C791" s="13"/>
    </row>
    <row r="792" ht="12.75">
      <c r="C792" s="13"/>
    </row>
    <row r="793" ht="12.75">
      <c r="C793" s="13"/>
    </row>
    <row r="794" ht="12.75">
      <c r="C794" s="13"/>
    </row>
    <row r="795" ht="12.75">
      <c r="C795" s="13"/>
    </row>
    <row r="796" ht="12.75">
      <c r="C796" s="13"/>
    </row>
    <row r="797" ht="12.75">
      <c r="C797" s="13"/>
    </row>
    <row r="798" ht="12.75">
      <c r="C798" s="13"/>
    </row>
    <row r="799" ht="12.75">
      <c r="C799" s="13"/>
    </row>
    <row r="800" ht="12.75">
      <c r="C800" s="13"/>
    </row>
    <row r="801" ht="12.75">
      <c r="C801" s="13"/>
    </row>
    <row r="802" ht="12.75">
      <c r="C802" s="13"/>
    </row>
    <row r="803" ht="12.75">
      <c r="C803" s="13"/>
    </row>
    <row r="804" ht="12.75">
      <c r="C804" s="13"/>
    </row>
    <row r="805" ht="12.75">
      <c r="C805" s="13"/>
    </row>
    <row r="806" ht="12.75">
      <c r="C806" s="13"/>
    </row>
    <row r="807" ht="12.75">
      <c r="C807" s="13"/>
    </row>
    <row r="808" ht="12.75">
      <c r="C808" s="13"/>
    </row>
    <row r="809" ht="12.75">
      <c r="C809" s="13"/>
    </row>
    <row r="810" ht="12.75">
      <c r="C810" s="13"/>
    </row>
    <row r="811" ht="12.75">
      <c r="C811" s="13"/>
    </row>
    <row r="812" ht="12.75">
      <c r="C812" s="13"/>
    </row>
    <row r="813" ht="12.75">
      <c r="C813" s="13"/>
    </row>
    <row r="814" ht="12.75">
      <c r="C814" s="13"/>
    </row>
    <row r="815" ht="12.75">
      <c r="C815" s="13"/>
    </row>
    <row r="816" ht="12.75">
      <c r="C816" s="13"/>
    </row>
    <row r="817" ht="12.75">
      <c r="C817" s="13"/>
    </row>
    <row r="818" ht="12.75">
      <c r="C818" s="13"/>
    </row>
    <row r="819" ht="12.75">
      <c r="C819" s="13"/>
    </row>
    <row r="820" ht="12.75">
      <c r="C820" s="13"/>
    </row>
    <row r="821" ht="12.75">
      <c r="C821" s="13"/>
    </row>
    <row r="822" ht="12.75">
      <c r="C822" s="13"/>
    </row>
    <row r="823" ht="12.75">
      <c r="C823" s="13"/>
    </row>
    <row r="824" ht="12.75">
      <c r="C824" s="13"/>
    </row>
    <row r="825" ht="12.75">
      <c r="C825" s="13"/>
    </row>
    <row r="826" ht="12.75">
      <c r="C826" s="13"/>
    </row>
    <row r="827" ht="12.75">
      <c r="C827" s="13"/>
    </row>
    <row r="828" ht="12.75">
      <c r="C828" s="13"/>
    </row>
    <row r="829" ht="12.75">
      <c r="C829" s="13"/>
    </row>
    <row r="830" ht="12.75">
      <c r="C830" s="13"/>
    </row>
    <row r="831" ht="12.75">
      <c r="C831" s="13"/>
    </row>
    <row r="832" ht="12.75">
      <c r="C832" s="13"/>
    </row>
    <row r="833" ht="12.75">
      <c r="C833" s="13"/>
    </row>
    <row r="834" ht="12.75">
      <c r="C834" s="13"/>
    </row>
    <row r="835" ht="12.75">
      <c r="C835" s="13"/>
    </row>
    <row r="836" ht="12.75">
      <c r="C836" s="13"/>
    </row>
    <row r="837" ht="12.75">
      <c r="C837" s="13"/>
    </row>
    <row r="838" ht="12.75">
      <c r="C838" s="13"/>
    </row>
    <row r="839" ht="12.75">
      <c r="C839" s="13"/>
    </row>
    <row r="840" ht="12.75">
      <c r="C840" s="13"/>
    </row>
    <row r="841" ht="12.75">
      <c r="C841" s="13"/>
    </row>
    <row r="842" ht="12.75">
      <c r="C842" s="13"/>
    </row>
    <row r="843" ht="12.75">
      <c r="C843" s="13"/>
    </row>
    <row r="844" ht="12.75">
      <c r="C844" s="13"/>
    </row>
    <row r="845" ht="12.75">
      <c r="C845" s="13"/>
    </row>
    <row r="846" ht="12.75">
      <c r="C846" s="13"/>
    </row>
    <row r="847" ht="12.75">
      <c r="C847" s="13"/>
    </row>
    <row r="848" ht="12.75">
      <c r="C848" s="13"/>
    </row>
    <row r="849" ht="12.75">
      <c r="C849" s="13"/>
    </row>
    <row r="850" ht="12.75">
      <c r="C850" s="13"/>
    </row>
    <row r="851" ht="12.75">
      <c r="C851" s="13"/>
    </row>
    <row r="852" ht="12.75">
      <c r="C852" s="13"/>
    </row>
    <row r="853" ht="12.75">
      <c r="C853" s="13"/>
    </row>
    <row r="854" ht="12.75">
      <c r="C854" s="13"/>
    </row>
    <row r="855" ht="12.75">
      <c r="C855" s="13"/>
    </row>
    <row r="856" ht="12.75">
      <c r="C856" s="13"/>
    </row>
    <row r="857" ht="12.75">
      <c r="C857" s="13"/>
    </row>
    <row r="858" ht="12.75">
      <c r="C858" s="13"/>
    </row>
    <row r="859" ht="12.75">
      <c r="C859" s="13"/>
    </row>
    <row r="860" ht="12.75">
      <c r="C860" s="13"/>
    </row>
    <row r="861" ht="12.75">
      <c r="C861" s="13"/>
    </row>
    <row r="862" ht="12.75">
      <c r="C862" s="13"/>
    </row>
    <row r="863" ht="12.75">
      <c r="C863" s="13"/>
    </row>
    <row r="864" ht="12.75">
      <c r="C864" s="13"/>
    </row>
    <row r="865" ht="12.75">
      <c r="C865" s="13"/>
    </row>
    <row r="866" ht="12.75">
      <c r="C866" s="13"/>
    </row>
    <row r="867" ht="12.75">
      <c r="C867" s="13"/>
    </row>
    <row r="868" ht="12.75">
      <c r="C868" s="13"/>
    </row>
    <row r="869" ht="12.75">
      <c r="C869" s="13"/>
    </row>
    <row r="870" ht="12.75">
      <c r="C870" s="13"/>
    </row>
    <row r="871" ht="12.75">
      <c r="C871" s="13"/>
    </row>
    <row r="872" ht="12.75">
      <c r="C872" s="13"/>
    </row>
    <row r="873" ht="12.75">
      <c r="C873" s="13"/>
    </row>
    <row r="874" ht="12.75">
      <c r="C874" s="13"/>
    </row>
    <row r="875" ht="12.75">
      <c r="C875" s="13"/>
    </row>
    <row r="876" ht="12.75">
      <c r="C876" s="13"/>
    </row>
    <row r="877" ht="12.75">
      <c r="C877" s="13"/>
    </row>
    <row r="878" ht="12.75">
      <c r="C878" s="13"/>
    </row>
    <row r="879" ht="12.75">
      <c r="C879" s="13"/>
    </row>
    <row r="880" ht="12.75">
      <c r="C880" s="13"/>
    </row>
    <row r="881" ht="12.75">
      <c r="C881" s="13"/>
    </row>
    <row r="882" ht="12.75">
      <c r="C882" s="13"/>
    </row>
    <row r="883" ht="12.75">
      <c r="C883" s="13"/>
    </row>
    <row r="884" ht="12.75">
      <c r="C884" s="13"/>
    </row>
    <row r="885" ht="12.75">
      <c r="C885" s="13"/>
    </row>
    <row r="886" ht="12.75">
      <c r="C886" s="13"/>
    </row>
    <row r="887" ht="12.75">
      <c r="C887" s="13"/>
    </row>
    <row r="888" ht="12.75">
      <c r="C888" s="13"/>
    </row>
    <row r="889" ht="12.75">
      <c r="C889" s="13"/>
    </row>
    <row r="890" ht="12.75">
      <c r="C890" s="13"/>
    </row>
    <row r="891" ht="12.75">
      <c r="C891" s="13"/>
    </row>
    <row r="892" ht="12.75">
      <c r="C892" s="13"/>
    </row>
    <row r="893" ht="12.75">
      <c r="C893" s="13"/>
    </row>
    <row r="894" ht="12.75">
      <c r="C894" s="13"/>
    </row>
    <row r="895" ht="12.75">
      <c r="C895" s="13"/>
    </row>
    <row r="896" ht="12.75">
      <c r="C896" s="13"/>
    </row>
    <row r="897" ht="12.75">
      <c r="C897" s="13"/>
    </row>
    <row r="898" ht="12.75">
      <c r="C898" s="13"/>
    </row>
    <row r="899" ht="12.75">
      <c r="C899" s="13"/>
    </row>
    <row r="900" ht="12.75">
      <c r="C900" s="13"/>
    </row>
    <row r="901" ht="12.75">
      <c r="C901" s="13"/>
    </row>
    <row r="902" ht="12.75">
      <c r="C902" s="13"/>
    </row>
    <row r="903" ht="12.75">
      <c r="C903" s="13"/>
    </row>
    <row r="904" ht="12.75">
      <c r="C904" s="13"/>
    </row>
    <row r="905" ht="12.75">
      <c r="C905" s="13"/>
    </row>
    <row r="906" ht="12.75">
      <c r="C906" s="13"/>
    </row>
    <row r="907" ht="12.75">
      <c r="C907" s="13"/>
    </row>
    <row r="908" ht="12.75">
      <c r="C908" s="13"/>
    </row>
    <row r="909" ht="12.75">
      <c r="C909" s="13"/>
    </row>
    <row r="910" ht="12.75">
      <c r="C910" s="13"/>
    </row>
    <row r="911" ht="12.75">
      <c r="C911" s="13"/>
    </row>
    <row r="912" ht="12.75">
      <c r="C912" s="13"/>
    </row>
    <row r="913" ht="12.75">
      <c r="C913" s="13"/>
    </row>
    <row r="914" ht="12.75">
      <c r="C914" s="13"/>
    </row>
    <row r="915" ht="12.75">
      <c r="C915" s="13"/>
    </row>
    <row r="916" ht="12.75">
      <c r="C916" s="13"/>
    </row>
    <row r="917" ht="12.75">
      <c r="C917" s="13"/>
    </row>
    <row r="918" ht="12.75">
      <c r="C918" s="13"/>
    </row>
    <row r="919" ht="12.75">
      <c r="C919" s="13"/>
    </row>
    <row r="920" ht="12.75">
      <c r="C920" s="13"/>
    </row>
    <row r="921" ht="12.75">
      <c r="C921" s="13"/>
    </row>
    <row r="922" ht="12.75">
      <c r="C922" s="13"/>
    </row>
    <row r="923" ht="12.75">
      <c r="C923" s="13"/>
    </row>
    <row r="924" ht="12.75">
      <c r="C924" s="13"/>
    </row>
    <row r="925" ht="12.75">
      <c r="C925" s="13"/>
    </row>
    <row r="926" ht="12.75">
      <c r="C926" s="13"/>
    </row>
    <row r="927" ht="12.75">
      <c r="C927" s="13"/>
    </row>
    <row r="928" ht="12.75">
      <c r="C928" s="13"/>
    </row>
    <row r="929" ht="12.75">
      <c r="C929" s="13"/>
    </row>
    <row r="930" ht="12.75">
      <c r="C930" s="13"/>
    </row>
    <row r="931" ht="12.75">
      <c r="C931" s="13"/>
    </row>
    <row r="932" ht="12.75">
      <c r="C932" s="13"/>
    </row>
    <row r="933" ht="12.75">
      <c r="C933" s="13"/>
    </row>
    <row r="934" ht="12.75">
      <c r="C934" s="13"/>
    </row>
    <row r="935" ht="12.75">
      <c r="C935" s="13"/>
    </row>
    <row r="936" ht="12.75">
      <c r="C936" s="13"/>
    </row>
    <row r="937" ht="12.75">
      <c r="C937" s="13"/>
    </row>
    <row r="938" ht="12.75">
      <c r="C938" s="13"/>
    </row>
    <row r="939" ht="12.75">
      <c r="C939" s="13"/>
    </row>
    <row r="940" ht="12.75">
      <c r="C940" s="13"/>
    </row>
    <row r="941" ht="12.75">
      <c r="C941" s="13"/>
    </row>
    <row r="942" ht="12.75">
      <c r="C942" s="13"/>
    </row>
    <row r="943" ht="12.75">
      <c r="C943" s="13"/>
    </row>
    <row r="944" ht="12.75">
      <c r="C944" s="13"/>
    </row>
    <row r="945" ht="12.75">
      <c r="C945" s="13"/>
    </row>
    <row r="946" ht="12.75">
      <c r="C946" s="13"/>
    </row>
    <row r="947" ht="12.75">
      <c r="C947" s="13"/>
    </row>
    <row r="948" ht="12.75">
      <c r="C948" s="13"/>
    </row>
    <row r="949" ht="12.75">
      <c r="C949" s="13"/>
    </row>
    <row r="950" ht="12.75">
      <c r="C950" s="13"/>
    </row>
    <row r="951" ht="12.75">
      <c r="C951" s="13"/>
    </row>
    <row r="952" ht="12.75">
      <c r="C952" s="13"/>
    </row>
    <row r="953" ht="12.75">
      <c r="C953" s="13"/>
    </row>
    <row r="954" ht="12.75">
      <c r="C954" s="13"/>
    </row>
    <row r="955" ht="12.75">
      <c r="C955" s="13"/>
    </row>
    <row r="956" ht="12.75">
      <c r="C956" s="13"/>
    </row>
    <row r="957" ht="12.75">
      <c r="C957" s="13"/>
    </row>
    <row r="958" ht="12.75">
      <c r="C958" s="13"/>
    </row>
    <row r="959" ht="12.75">
      <c r="C959" s="13"/>
    </row>
    <row r="960" ht="12.75">
      <c r="C960" s="13"/>
    </row>
    <row r="961" ht="12.75">
      <c r="C961" s="13"/>
    </row>
    <row r="962" ht="12.75">
      <c r="C962" s="13"/>
    </row>
    <row r="963" ht="12.75">
      <c r="C963" s="13"/>
    </row>
    <row r="964" ht="12.75">
      <c r="C964" s="13"/>
    </row>
    <row r="965" ht="12.75">
      <c r="C965" s="13"/>
    </row>
    <row r="966" ht="12.75">
      <c r="C966" s="13"/>
    </row>
    <row r="967" ht="12.75">
      <c r="C967" s="13"/>
    </row>
    <row r="968" ht="12.75">
      <c r="C968" s="13"/>
    </row>
    <row r="969" ht="12.75">
      <c r="C969" s="13"/>
    </row>
    <row r="970" ht="12.75">
      <c r="C970" s="13"/>
    </row>
    <row r="971" ht="12.75">
      <c r="C971" s="13"/>
    </row>
    <row r="972" ht="12.75">
      <c r="C972" s="13"/>
    </row>
    <row r="973" ht="12.75">
      <c r="C973" s="13"/>
    </row>
    <row r="974" ht="12.75">
      <c r="C974" s="13"/>
    </row>
    <row r="975" ht="12.75">
      <c r="C975" s="13"/>
    </row>
    <row r="976" ht="12.75">
      <c r="C976" s="13"/>
    </row>
    <row r="977" ht="12.75">
      <c r="C977" s="13"/>
    </row>
    <row r="978" ht="12.75">
      <c r="C978" s="13"/>
    </row>
    <row r="979" ht="12.75">
      <c r="C979" s="13"/>
    </row>
    <row r="980" ht="12.75">
      <c r="C980" s="13"/>
    </row>
    <row r="981" ht="12.75">
      <c r="C981" s="13"/>
    </row>
    <row r="982" ht="12.75">
      <c r="C982" s="13"/>
    </row>
    <row r="983" ht="12.75">
      <c r="C983" s="13"/>
    </row>
    <row r="984" ht="12.75">
      <c r="C984" s="13"/>
    </row>
    <row r="985" ht="12.75">
      <c r="C985" s="13"/>
    </row>
    <row r="986" ht="12.75">
      <c r="C986" s="13"/>
    </row>
    <row r="987" ht="12.75">
      <c r="C987" s="13"/>
    </row>
    <row r="988" ht="12.75">
      <c r="C988" s="13"/>
    </row>
    <row r="989" ht="12.75">
      <c r="C989" s="13"/>
    </row>
    <row r="990" ht="12.75">
      <c r="C990" s="13"/>
    </row>
    <row r="991" ht="12.75">
      <c r="C991" s="13"/>
    </row>
    <row r="992" ht="12.75">
      <c r="C992" s="13"/>
    </row>
    <row r="993" ht="12.75">
      <c r="C993" s="13"/>
    </row>
    <row r="994" ht="12.75">
      <c r="C994" s="13"/>
    </row>
    <row r="995" ht="12.75">
      <c r="C995" s="13"/>
    </row>
    <row r="996" ht="12.75">
      <c r="C996" s="13"/>
    </row>
    <row r="997" ht="12.75">
      <c r="C997" s="13"/>
    </row>
    <row r="998" ht="12.75">
      <c r="C998" s="13"/>
    </row>
    <row r="999" ht="12.75">
      <c r="C999" s="13"/>
    </row>
    <row r="1000" ht="12.75">
      <c r="C1000" s="13"/>
    </row>
    <row r="1001" ht="12.75">
      <c r="C1001" s="13"/>
    </row>
    <row r="1002" ht="12.75">
      <c r="C1002" s="13"/>
    </row>
    <row r="1003" ht="12.75">
      <c r="C1003" s="13"/>
    </row>
    <row r="1004" ht="12.75">
      <c r="C1004" s="13"/>
    </row>
    <row r="1005" ht="12.75">
      <c r="C1005" s="13"/>
    </row>
    <row r="1006" ht="12.75">
      <c r="C1006" s="13"/>
    </row>
    <row r="1007" ht="12.75">
      <c r="C1007" s="13"/>
    </row>
    <row r="1008" ht="12.75">
      <c r="C1008" s="13"/>
    </row>
    <row r="1009" ht="12.75">
      <c r="C1009" s="13"/>
    </row>
    <row r="1010" ht="12.75">
      <c r="C1010" s="13"/>
    </row>
    <row r="1011" ht="12.75">
      <c r="C1011" s="13"/>
    </row>
    <row r="1012" ht="12.75">
      <c r="C1012" s="13"/>
    </row>
    <row r="1013" ht="12.75">
      <c r="C1013" s="13"/>
    </row>
    <row r="1014" ht="12.75">
      <c r="C1014" s="13"/>
    </row>
    <row r="1015" ht="12.75">
      <c r="C1015" s="13"/>
    </row>
    <row r="1016" ht="12.75">
      <c r="C1016" s="13"/>
    </row>
    <row r="1017" ht="12.75">
      <c r="C1017" s="13"/>
    </row>
    <row r="1018" ht="12.75">
      <c r="C1018" s="13"/>
    </row>
    <row r="1019" ht="12.75">
      <c r="C1019" s="13"/>
    </row>
    <row r="1020" ht="12.75">
      <c r="C1020" s="13"/>
    </row>
    <row r="1021" ht="12.75">
      <c r="C1021" s="13"/>
    </row>
    <row r="1022" ht="12.75">
      <c r="C1022" s="13"/>
    </row>
    <row r="1023" ht="12.75">
      <c r="C1023" s="13"/>
    </row>
    <row r="1024" ht="12.75">
      <c r="C1024" s="13"/>
    </row>
    <row r="1025" ht="12.75">
      <c r="C1025" s="13"/>
    </row>
    <row r="1026" ht="12.75">
      <c r="C1026" s="13"/>
    </row>
    <row r="1027" ht="12.75">
      <c r="C1027" s="13"/>
    </row>
    <row r="1028" ht="12.75">
      <c r="C1028" s="13"/>
    </row>
    <row r="1029" ht="12.75">
      <c r="C1029" s="13"/>
    </row>
    <row r="1030" ht="12.75">
      <c r="C1030" s="13"/>
    </row>
  </sheetData>
  <sheetProtection/>
  <mergeCells count="2">
    <mergeCell ref="B39:C39"/>
    <mergeCell ref="C36:D36"/>
  </mergeCells>
  <printOptions/>
  <pageMargins left="0.7874015748031497" right="0.7874015748031497" top="0.5118110236220472" bottom="0.35433070866141736" header="0.35433070866141736" footer="0.2362204724409449"/>
  <pageSetup fitToHeight="1" fitToWidth="1" horizontalDpi="300" verticalDpi="300" orientation="landscape" paperSize="9" scale="91" r:id="rId2"/>
  <rowBreaks count="1" manualBreakCount="1">
    <brk id="35" max="255" man="1"/>
  </rowBreaks>
  <drawing r:id="rId1"/>
</worksheet>
</file>

<file path=xl/worksheets/sheet2.xml><?xml version="1.0" encoding="utf-8"?>
<worksheet xmlns="http://schemas.openxmlformats.org/spreadsheetml/2006/main" xmlns:r="http://schemas.openxmlformats.org/officeDocument/2006/relationships">
  <sheetPr codeName="Feuil2"/>
  <dimension ref="A1:E22"/>
  <sheetViews>
    <sheetView tabSelected="1" workbookViewId="0" topLeftCell="A1">
      <selection activeCell="B20" sqref="B20"/>
    </sheetView>
  </sheetViews>
  <sheetFormatPr defaultColWidth="11.421875" defaultRowHeight="12.75"/>
  <cols>
    <col min="1" max="1" width="32.140625" style="0" customWidth="1"/>
    <col min="2" max="2" width="36.7109375" style="0" customWidth="1"/>
    <col min="3" max="3" width="29.00390625" style="0" customWidth="1"/>
  </cols>
  <sheetData>
    <row r="1" spans="1:5" ht="12.75">
      <c r="A1" s="288" t="s">
        <v>0</v>
      </c>
      <c r="B1" s="289" t="s">
        <v>1</v>
      </c>
      <c r="C1" s="290" t="s">
        <v>573</v>
      </c>
      <c r="D1" s="290" t="s">
        <v>341</v>
      </c>
      <c r="E1" s="293">
        <v>52074</v>
      </c>
    </row>
    <row r="2" spans="1:5" ht="12.75">
      <c r="A2" s="291"/>
      <c r="B2" s="292"/>
      <c r="C2" s="292"/>
      <c r="D2" s="292" t="s">
        <v>2</v>
      </c>
      <c r="E2" s="134">
        <v>2014</v>
      </c>
    </row>
    <row r="3" spans="1:5" ht="12.75">
      <c r="A3" s="10" t="s">
        <v>569</v>
      </c>
      <c r="B3" s="10"/>
      <c r="C3" s="10"/>
      <c r="D3" s="390" t="s">
        <v>537</v>
      </c>
      <c r="E3" s="390">
        <v>4.02</v>
      </c>
    </row>
    <row r="4" spans="1:5" ht="165.75" customHeight="1">
      <c r="A4" s="420"/>
      <c r="B4" s="420"/>
      <c r="C4" s="420"/>
      <c r="D4" s="420"/>
      <c r="E4" s="420"/>
    </row>
    <row r="5" spans="1:5" ht="12.75">
      <c r="A5" s="152" t="s">
        <v>387</v>
      </c>
      <c r="B5" s="269"/>
      <c r="C5" s="34"/>
      <c r="D5" s="34"/>
      <c r="E5" s="35"/>
    </row>
    <row r="6" spans="1:5" ht="12.75">
      <c r="A6" s="149" t="s">
        <v>183</v>
      </c>
      <c r="B6" s="7" t="s">
        <v>574</v>
      </c>
      <c r="C6" s="10"/>
      <c r="D6" s="10"/>
      <c r="E6" s="36"/>
    </row>
    <row r="7" spans="1:5" ht="12.75">
      <c r="A7" s="3"/>
      <c r="B7" s="8" t="s">
        <v>575</v>
      </c>
      <c r="C7" s="10"/>
      <c r="D7" s="10"/>
      <c r="E7" s="36"/>
    </row>
    <row r="8" spans="1:5" ht="12.75">
      <c r="A8" s="3"/>
      <c r="B8" s="9"/>
      <c r="C8" s="10"/>
      <c r="D8" s="10"/>
      <c r="E8" s="36"/>
    </row>
    <row r="9" spans="1:5" ht="12.75">
      <c r="A9" s="3"/>
      <c r="B9" s="12"/>
      <c r="C9" s="10"/>
      <c r="D9" s="10"/>
      <c r="E9" s="36"/>
    </row>
    <row r="10" spans="1:5" ht="12.75">
      <c r="A10" s="149" t="s">
        <v>187</v>
      </c>
      <c r="B10" s="294" t="s">
        <v>576</v>
      </c>
      <c r="C10" s="10"/>
      <c r="D10" s="10"/>
      <c r="E10" s="36"/>
    </row>
    <row r="11" spans="1:5" ht="12.75">
      <c r="A11" s="3"/>
      <c r="B11" s="12"/>
      <c r="C11" s="10"/>
      <c r="D11" s="10"/>
      <c r="E11" s="36"/>
    </row>
    <row r="12" spans="1:5" ht="12.75">
      <c r="A12" s="415" t="s">
        <v>570</v>
      </c>
      <c r="B12" s="416" t="s">
        <v>577</v>
      </c>
      <c r="C12" s="417"/>
      <c r="D12" s="417"/>
      <c r="E12" s="418"/>
    </row>
    <row r="13" spans="1:5" ht="12.75">
      <c r="A13" s="149" t="s">
        <v>184</v>
      </c>
      <c r="B13" s="414">
        <v>71260602</v>
      </c>
      <c r="C13" s="10"/>
      <c r="D13" s="10"/>
      <c r="E13" s="36"/>
    </row>
    <row r="14" spans="1:5" ht="12.75">
      <c r="A14" s="149" t="s">
        <v>185</v>
      </c>
      <c r="B14" s="12">
        <v>71260609</v>
      </c>
      <c r="C14" s="10"/>
      <c r="D14" s="10"/>
      <c r="E14" s="36"/>
    </row>
    <row r="15" spans="1:5" ht="12.75">
      <c r="A15" s="149" t="s">
        <v>186</v>
      </c>
      <c r="B15" s="12" t="s">
        <v>578</v>
      </c>
      <c r="C15" s="10"/>
      <c r="D15" s="10"/>
      <c r="E15" s="36"/>
    </row>
    <row r="16" spans="1:5" ht="12.75">
      <c r="A16" s="3"/>
      <c r="B16" s="12"/>
      <c r="C16" s="10"/>
      <c r="D16" s="10"/>
      <c r="E16" s="36"/>
    </row>
    <row r="17" spans="1:5" ht="12.75">
      <c r="A17" s="415" t="s">
        <v>571</v>
      </c>
      <c r="B17" s="416" t="s">
        <v>579</v>
      </c>
      <c r="C17" s="417"/>
      <c r="D17" s="417"/>
      <c r="E17" s="418"/>
    </row>
    <row r="18" spans="1:5" ht="12.75">
      <c r="A18" s="149" t="s">
        <v>184</v>
      </c>
      <c r="B18" s="12">
        <v>71260632</v>
      </c>
      <c r="C18" s="10"/>
      <c r="D18" s="10"/>
      <c r="E18" s="36"/>
    </row>
    <row r="19" spans="1:5" ht="12.75">
      <c r="A19" s="149" t="s">
        <v>185</v>
      </c>
      <c r="B19" s="12">
        <v>71260629</v>
      </c>
      <c r="C19" s="10"/>
      <c r="D19" s="10"/>
      <c r="E19" s="36"/>
    </row>
    <row r="20" spans="1:5" ht="12.75">
      <c r="A20" s="149" t="s">
        <v>186</v>
      </c>
      <c r="B20" s="12" t="s">
        <v>580</v>
      </c>
      <c r="C20" s="10"/>
      <c r="D20" s="10"/>
      <c r="E20" s="36"/>
    </row>
    <row r="21" spans="1:5" ht="12.75">
      <c r="A21" s="3"/>
      <c r="B21" s="12"/>
      <c r="C21" s="10"/>
      <c r="D21" s="10"/>
      <c r="E21" s="36"/>
    </row>
    <row r="22" spans="1:5" ht="12.75">
      <c r="A22" s="329" t="s">
        <v>515</v>
      </c>
      <c r="B22" s="285"/>
      <c r="C22" s="27"/>
      <c r="D22" s="27"/>
      <c r="E22" s="37"/>
    </row>
    <row r="27" ht="15" customHeight="1"/>
  </sheetData>
  <sheetProtection/>
  <mergeCells count="1">
    <mergeCell ref="A4:E4"/>
  </mergeCells>
  <printOptions/>
  <pageMargins left="0.787401575" right="0.787401575" top="0.984251969" bottom="0.984251969" header="0.4921259845" footer="0.4921259845"/>
  <pageSetup horizontalDpi="300" verticalDpi="300" orientation="landscape" paperSize="9" scale="97" r:id="rId2"/>
  <drawing r:id="rId1"/>
</worksheet>
</file>

<file path=xl/worksheets/sheet20.xml><?xml version="1.0" encoding="utf-8"?>
<worksheet xmlns="http://schemas.openxmlformats.org/spreadsheetml/2006/main" xmlns:r="http://schemas.openxmlformats.org/officeDocument/2006/relationships">
  <sheetPr codeName="Feuil15"/>
  <dimension ref="A1:H521"/>
  <sheetViews>
    <sheetView zoomScalePageLayoutView="0" workbookViewId="0" topLeftCell="A1">
      <selection activeCell="H8" sqref="H8"/>
    </sheetView>
  </sheetViews>
  <sheetFormatPr defaultColWidth="11.421875" defaultRowHeight="12.75"/>
  <cols>
    <col min="1" max="1" width="26.8515625" style="0" customWidth="1"/>
    <col min="2" max="2" width="19.140625" style="13" customWidth="1"/>
    <col min="3" max="3" width="19.8515625" style="0" customWidth="1"/>
  </cols>
  <sheetData>
    <row r="1" spans="1:8" ht="12.75">
      <c r="A1" s="19" t="s">
        <v>0</v>
      </c>
      <c r="B1" s="359"/>
      <c r="C1" s="193"/>
      <c r="D1" s="34"/>
      <c r="E1" s="1" t="str">
        <f>Coordonnées!C1</f>
        <v>AISEAU-PRESLES</v>
      </c>
      <c r="F1" s="34"/>
      <c r="G1" s="193" t="s">
        <v>341</v>
      </c>
      <c r="H1" s="100">
        <f>Coordonnées!E1</f>
        <v>52074</v>
      </c>
    </row>
    <row r="2" spans="1:8" ht="12.75">
      <c r="A2" s="23"/>
      <c r="B2" s="285"/>
      <c r="C2" s="27"/>
      <c r="D2" s="203"/>
      <c r="E2" s="27"/>
      <c r="F2" s="27"/>
      <c r="G2" s="203" t="s">
        <v>2</v>
      </c>
      <c r="H2" s="204">
        <f>Coordonnées!E2</f>
        <v>2014</v>
      </c>
    </row>
    <row r="4" spans="1:7" ht="12.75">
      <c r="A4" s="1" t="s">
        <v>175</v>
      </c>
      <c r="E4" s="10"/>
      <c r="F4" s="10"/>
      <c r="G4" s="10"/>
    </row>
    <row r="5" spans="1:7" ht="12.75">
      <c r="A5" s="1"/>
      <c r="E5" s="10"/>
      <c r="F5" s="10"/>
      <c r="G5" s="10"/>
    </row>
    <row r="6" spans="1:7" ht="12.75">
      <c r="A6" s="10" t="s">
        <v>157</v>
      </c>
      <c r="B6" s="12"/>
      <c r="C6" s="10"/>
      <c r="D6" s="39">
        <v>10000</v>
      </c>
      <c r="E6" s="10" t="s">
        <v>158</v>
      </c>
      <c r="G6" s="10"/>
    </row>
    <row r="7" spans="1:7" ht="12.75">
      <c r="A7" s="10"/>
      <c r="B7" s="12"/>
      <c r="C7" s="10"/>
      <c r="D7" s="10"/>
      <c r="E7" s="10"/>
      <c r="F7" s="10"/>
      <c r="G7" s="10"/>
    </row>
    <row r="8" spans="1:8" ht="15.75">
      <c r="A8" s="40" t="s">
        <v>159</v>
      </c>
      <c r="B8" s="108"/>
      <c r="C8" s="41" t="s">
        <v>160</v>
      </c>
      <c r="D8" s="10" t="s">
        <v>161</v>
      </c>
      <c r="E8" s="10"/>
      <c r="F8" s="10"/>
      <c r="G8" s="10"/>
      <c r="H8" s="419" t="s">
        <v>572</v>
      </c>
    </row>
    <row r="9" spans="1:7" ht="12.75">
      <c r="A9" s="128"/>
      <c r="B9" s="284"/>
      <c r="C9" s="360"/>
      <c r="D9" s="12"/>
      <c r="E9" s="12"/>
      <c r="F9" s="10"/>
      <c r="G9" s="10"/>
    </row>
    <row r="10" spans="1:7" ht="12.75">
      <c r="A10" s="128"/>
      <c r="B10" s="284" t="s">
        <v>572</v>
      </c>
      <c r="C10" s="361"/>
      <c r="D10" s="10"/>
      <c r="E10" s="10"/>
      <c r="F10" s="10"/>
      <c r="G10" s="10"/>
    </row>
    <row r="11" spans="1:7" ht="12.75">
      <c r="A11" s="128"/>
      <c r="B11" s="284"/>
      <c r="C11" s="361"/>
      <c r="D11" s="10"/>
      <c r="E11" s="10"/>
      <c r="F11" s="10"/>
      <c r="G11" s="10"/>
    </row>
    <row r="12" spans="1:7" ht="12.75">
      <c r="A12" s="128"/>
      <c r="B12" s="284"/>
      <c r="C12" s="361"/>
      <c r="D12" s="10"/>
      <c r="E12" s="10"/>
      <c r="F12" s="10"/>
      <c r="G12" s="10"/>
    </row>
    <row r="13" spans="1:7" ht="12.75">
      <c r="A13" s="128"/>
      <c r="B13" s="284"/>
      <c r="C13" s="361"/>
      <c r="D13" s="10"/>
      <c r="E13" s="10"/>
      <c r="F13" s="10"/>
      <c r="G13" s="10"/>
    </row>
    <row r="14" spans="1:5" ht="12.75">
      <c r="A14" s="128"/>
      <c r="B14" s="284"/>
      <c r="C14" s="361"/>
      <c r="D14" s="10"/>
      <c r="E14" s="10"/>
    </row>
    <row r="15" spans="1:5" ht="12.75">
      <c r="A15" s="128"/>
      <c r="B15" s="284"/>
      <c r="C15" s="360"/>
      <c r="D15" s="12"/>
      <c r="E15" s="12"/>
    </row>
    <row r="16" spans="1:5" ht="12.75">
      <c r="A16" s="130"/>
      <c r="B16" s="284"/>
      <c r="C16" s="361"/>
      <c r="D16" s="10"/>
      <c r="E16" s="10"/>
    </row>
    <row r="17" spans="1:5" ht="12.75">
      <c r="A17" s="128"/>
      <c r="B17" s="284"/>
      <c r="C17" s="361"/>
      <c r="D17" s="10"/>
      <c r="E17" s="10"/>
    </row>
    <row r="18" spans="1:5" ht="12.75">
      <c r="A18" s="128"/>
      <c r="B18" s="284"/>
      <c r="C18" s="361"/>
      <c r="D18" s="10"/>
      <c r="E18" s="10"/>
    </row>
    <row r="19" spans="1:5" ht="12.75">
      <c r="A19" s="128"/>
      <c r="B19" s="284"/>
      <c r="C19" s="361"/>
      <c r="D19" s="10"/>
      <c r="E19" s="10"/>
    </row>
    <row r="20" spans="1:3" ht="12.75">
      <c r="A20" s="128"/>
      <c r="B20" s="283"/>
      <c r="C20" s="362"/>
    </row>
    <row r="21" spans="1:3" ht="12.75">
      <c r="A21" s="129"/>
      <c r="B21" s="283"/>
      <c r="C21" s="362"/>
    </row>
    <row r="22" spans="1:3" ht="12.75">
      <c r="A22" s="129"/>
      <c r="B22" s="283"/>
      <c r="C22" s="362"/>
    </row>
    <row r="23" spans="1:3" ht="12.75">
      <c r="A23" s="129"/>
      <c r="B23" s="283"/>
      <c r="C23" s="362"/>
    </row>
    <row r="24" spans="1:3" ht="12.75">
      <c r="A24" s="129"/>
      <c r="B24" s="283"/>
      <c r="C24" s="362"/>
    </row>
    <row r="25" spans="1:3" ht="12.75">
      <c r="A25" s="129"/>
      <c r="B25" s="283"/>
      <c r="C25" s="362"/>
    </row>
    <row r="26" spans="1:3" ht="12.75">
      <c r="A26" s="129"/>
      <c r="B26" s="283"/>
      <c r="C26" s="362"/>
    </row>
    <row r="27" spans="1:3" ht="12.75">
      <c r="A27" s="129"/>
      <c r="B27" s="283"/>
      <c r="C27" s="362"/>
    </row>
    <row r="28" spans="1:3" ht="12.75">
      <c r="A28" s="129"/>
      <c r="B28" s="283"/>
      <c r="C28" s="362"/>
    </row>
    <row r="29" spans="1:3" ht="12.75">
      <c r="A29" s="129"/>
      <c r="B29" s="283"/>
      <c r="C29" s="362"/>
    </row>
    <row r="30" spans="1:3" ht="12.75">
      <c r="A30" s="129"/>
      <c r="B30" s="283"/>
      <c r="C30" s="362"/>
    </row>
    <row r="31" spans="1:3" ht="12.75">
      <c r="A31" s="129"/>
      <c r="B31" s="283"/>
      <c r="C31" s="362"/>
    </row>
    <row r="32" spans="1:3" ht="12.75">
      <c r="A32" s="129"/>
      <c r="B32" s="283"/>
      <c r="C32" s="362"/>
    </row>
    <row r="33" spans="1:3" ht="12.75">
      <c r="A33" s="129"/>
      <c r="B33" s="283"/>
      <c r="C33" s="362"/>
    </row>
    <row r="34" spans="1:3" ht="12.75">
      <c r="A34" s="129"/>
      <c r="B34" s="283"/>
      <c r="C34" s="362"/>
    </row>
    <row r="35" spans="1:3" ht="12.75">
      <c r="A35" s="129"/>
      <c r="B35" s="283"/>
      <c r="C35" s="362"/>
    </row>
    <row r="36" spans="1:3" ht="12.75">
      <c r="A36" s="129"/>
      <c r="B36" s="283"/>
      <c r="C36" s="362"/>
    </row>
    <row r="37" spans="1:3" ht="12.75">
      <c r="A37" s="129"/>
      <c r="B37" s="283"/>
      <c r="C37" s="362"/>
    </row>
    <row r="38" spans="1:3" ht="12.75">
      <c r="A38" s="129"/>
      <c r="B38" s="283"/>
      <c r="C38" s="362"/>
    </row>
    <row r="39" spans="1:3" ht="12.75">
      <c r="A39" s="129"/>
      <c r="B39" s="283"/>
      <c r="C39" s="362"/>
    </row>
    <row r="40" spans="1:3" ht="12.75">
      <c r="A40" s="129"/>
      <c r="B40" s="283"/>
      <c r="C40" s="362"/>
    </row>
    <row r="41" spans="1:3" ht="12.75">
      <c r="A41" s="129"/>
      <c r="B41" s="283"/>
      <c r="C41" s="362"/>
    </row>
    <row r="42" spans="1:3" ht="12.75">
      <c r="A42" s="129"/>
      <c r="B42" s="283"/>
      <c r="C42" s="362"/>
    </row>
    <row r="43" spans="1:3" ht="12.75">
      <c r="A43" s="129"/>
      <c r="B43" s="283"/>
      <c r="C43" s="362"/>
    </row>
    <row r="44" spans="1:3" ht="12.75">
      <c r="A44" s="129"/>
      <c r="B44" s="283"/>
      <c r="C44" s="362"/>
    </row>
    <row r="45" spans="1:3" ht="12.75">
      <c r="A45" s="129"/>
      <c r="B45" s="283"/>
      <c r="C45" s="362"/>
    </row>
    <row r="46" spans="1:3" ht="12.75">
      <c r="A46" s="129"/>
      <c r="B46" s="283"/>
      <c r="C46" s="362"/>
    </row>
    <row r="47" spans="1:3" ht="12.75">
      <c r="A47" s="129"/>
      <c r="B47" s="283"/>
      <c r="C47" s="362"/>
    </row>
    <row r="48" spans="1:3" ht="12.75">
      <c r="A48" s="129"/>
      <c r="B48" s="283"/>
      <c r="C48" s="362"/>
    </row>
    <row r="49" spans="1:3" ht="12.75">
      <c r="A49" s="129"/>
      <c r="B49" s="283"/>
      <c r="C49" s="362"/>
    </row>
    <row r="50" spans="1:3" ht="12.75">
      <c r="A50" s="129"/>
      <c r="B50" s="283"/>
      <c r="C50" s="362"/>
    </row>
    <row r="51" spans="1:3" ht="12.75">
      <c r="A51" s="129"/>
      <c r="B51" s="283"/>
      <c r="C51" s="362"/>
    </row>
    <row r="52" spans="1:3" ht="12.75">
      <c r="A52" s="129"/>
      <c r="B52" s="283"/>
      <c r="C52" s="362"/>
    </row>
    <row r="53" spans="1:3" ht="12.75">
      <c r="A53" s="129"/>
      <c r="B53" s="283"/>
      <c r="C53" s="362"/>
    </row>
    <row r="54" spans="1:3" ht="12.75">
      <c r="A54" s="129"/>
      <c r="B54" s="283"/>
      <c r="C54" s="362"/>
    </row>
    <row r="55" spans="1:3" ht="12.75">
      <c r="A55" s="129"/>
      <c r="B55" s="283"/>
      <c r="C55" s="362"/>
    </row>
    <row r="56" spans="2:3" ht="12.75">
      <c r="B56" s="283"/>
      <c r="C56" s="362"/>
    </row>
    <row r="57" spans="2:3" ht="12.75">
      <c r="B57" s="283"/>
      <c r="C57" s="362"/>
    </row>
    <row r="58" spans="2:3" ht="12.75">
      <c r="B58" s="283"/>
      <c r="C58" s="362"/>
    </row>
    <row r="59" spans="2:3" ht="12.75">
      <c r="B59" s="283"/>
      <c r="C59" s="362"/>
    </row>
    <row r="60" spans="2:3" ht="12.75">
      <c r="B60" s="283"/>
      <c r="C60" s="362"/>
    </row>
    <row r="61" spans="2:3" ht="12.75">
      <c r="B61" s="283"/>
      <c r="C61" s="362"/>
    </row>
    <row r="62" spans="2:3" ht="12.75">
      <c r="B62" s="283"/>
      <c r="C62" s="362"/>
    </row>
    <row r="63" spans="2:3" ht="12.75">
      <c r="B63" s="283"/>
      <c r="C63" s="362"/>
    </row>
    <row r="64" spans="2:3" ht="12.75">
      <c r="B64" s="283"/>
      <c r="C64" s="362"/>
    </row>
    <row r="65" spans="2:3" ht="12.75">
      <c r="B65" s="283"/>
      <c r="C65" s="362"/>
    </row>
    <row r="66" spans="2:3" ht="12.75">
      <c r="B66" s="283"/>
      <c r="C66" s="362"/>
    </row>
    <row r="67" spans="2:3" ht="12.75">
      <c r="B67" s="283"/>
      <c r="C67" s="362"/>
    </row>
    <row r="68" spans="2:3" ht="12.75">
      <c r="B68" s="283"/>
      <c r="C68" s="362"/>
    </row>
    <row r="69" spans="2:3" ht="12.75">
      <c r="B69" s="283"/>
      <c r="C69" s="362"/>
    </row>
    <row r="70" spans="2:3" ht="12.75">
      <c r="B70" s="283"/>
      <c r="C70" s="362"/>
    </row>
    <row r="71" spans="2:3" ht="12.75">
      <c r="B71" s="283"/>
      <c r="C71" s="362"/>
    </row>
    <row r="72" spans="2:3" ht="12.75">
      <c r="B72" s="283"/>
      <c r="C72" s="362"/>
    </row>
    <row r="73" spans="2:3" ht="12.75">
      <c r="B73" s="283"/>
      <c r="C73" s="362"/>
    </row>
    <row r="74" spans="2:3" ht="12.75">
      <c r="B74" s="283"/>
      <c r="C74" s="362"/>
    </row>
    <row r="75" spans="2:3" ht="12.75">
      <c r="B75" s="283"/>
      <c r="C75" s="362"/>
    </row>
    <row r="76" spans="2:3" ht="12.75">
      <c r="B76" s="283"/>
      <c r="C76" s="362"/>
    </row>
    <row r="77" spans="2:3" ht="12.75">
      <c r="B77" s="283"/>
      <c r="C77" s="362"/>
    </row>
    <row r="78" spans="2:3" ht="12.75">
      <c r="B78" s="283"/>
      <c r="C78" s="362"/>
    </row>
    <row r="79" spans="2:3" ht="12.75">
      <c r="B79" s="283"/>
      <c r="C79" s="362"/>
    </row>
    <row r="80" spans="2:3" ht="12.75">
      <c r="B80" s="283"/>
      <c r="C80" s="362"/>
    </row>
    <row r="81" spans="2:3" ht="12.75">
      <c r="B81" s="283"/>
      <c r="C81" s="362"/>
    </row>
    <row r="82" spans="2:3" ht="12.75">
      <c r="B82" s="283"/>
      <c r="C82" s="362"/>
    </row>
    <row r="83" spans="2:3" ht="12.75">
      <c r="B83" s="283"/>
      <c r="C83" s="362"/>
    </row>
    <row r="84" spans="2:3" ht="12.75">
      <c r="B84" s="283"/>
      <c r="C84" s="362"/>
    </row>
    <row r="85" spans="2:3" ht="12.75">
      <c r="B85" s="283"/>
      <c r="C85" s="362"/>
    </row>
    <row r="86" spans="2:3" ht="12.75">
      <c r="B86" s="283"/>
      <c r="C86" s="362"/>
    </row>
    <row r="87" spans="2:3" ht="12.75">
      <c r="B87" s="283"/>
      <c r="C87" s="362"/>
    </row>
    <row r="88" spans="2:3" ht="12.75">
      <c r="B88" s="283"/>
      <c r="C88" s="362"/>
    </row>
    <row r="89" spans="2:3" ht="12.75">
      <c r="B89" s="283"/>
      <c r="C89" s="362"/>
    </row>
    <row r="90" spans="2:3" ht="12.75">
      <c r="B90" s="283"/>
      <c r="C90" s="362"/>
    </row>
    <row r="91" spans="2:3" ht="12.75">
      <c r="B91" s="283"/>
      <c r="C91" s="362"/>
    </row>
    <row r="92" spans="2:3" ht="12.75">
      <c r="B92" s="283"/>
      <c r="C92" s="362"/>
    </row>
    <row r="93" spans="2:3" ht="12.75">
      <c r="B93" s="283"/>
      <c r="C93" s="362"/>
    </row>
    <row r="94" spans="2:3" ht="12.75">
      <c r="B94" s="283"/>
      <c r="C94" s="362"/>
    </row>
    <row r="95" spans="2:3" ht="12.75">
      <c r="B95" s="283"/>
      <c r="C95" s="362"/>
    </row>
    <row r="96" spans="2:3" ht="12.75">
      <c r="B96" s="283"/>
      <c r="C96" s="362"/>
    </row>
    <row r="97" spans="2:3" ht="12.75">
      <c r="B97" s="283"/>
      <c r="C97" s="362"/>
    </row>
    <row r="98" spans="2:3" ht="12.75">
      <c r="B98" s="283"/>
      <c r="C98" s="362"/>
    </row>
    <row r="99" spans="2:3" ht="12.75">
      <c r="B99" s="283"/>
      <c r="C99" s="362"/>
    </row>
    <row r="100" spans="2:3" ht="12.75">
      <c r="B100" s="283"/>
      <c r="C100" s="362"/>
    </row>
    <row r="101" spans="2:3" ht="12.75">
      <c r="B101" s="283"/>
      <c r="C101" s="362"/>
    </row>
    <row r="102" spans="2:3" ht="12.75">
      <c r="B102" s="283"/>
      <c r="C102" s="362"/>
    </row>
    <row r="103" spans="2:3" ht="12.75">
      <c r="B103" s="283"/>
      <c r="C103" s="362"/>
    </row>
    <row r="104" spans="2:3" ht="12.75">
      <c r="B104" s="283"/>
      <c r="C104" s="362"/>
    </row>
    <row r="105" spans="2:3" ht="12.75">
      <c r="B105" s="283"/>
      <c r="C105" s="362"/>
    </row>
    <row r="106" spans="2:3" ht="12.75">
      <c r="B106" s="283"/>
      <c r="C106" s="362"/>
    </row>
    <row r="107" spans="2:3" ht="12.75">
      <c r="B107" s="283"/>
      <c r="C107" s="362"/>
    </row>
    <row r="108" spans="2:3" ht="12.75">
      <c r="B108" s="283"/>
      <c r="C108" s="362"/>
    </row>
    <row r="109" spans="2:3" ht="12.75">
      <c r="B109" s="283"/>
      <c r="C109" s="362"/>
    </row>
    <row r="110" spans="2:3" ht="12.75">
      <c r="B110" s="283"/>
      <c r="C110" s="362"/>
    </row>
    <row r="111" spans="2:3" ht="12.75">
      <c r="B111" s="283"/>
      <c r="C111" s="362"/>
    </row>
    <row r="112" spans="2:3" ht="12.75">
      <c r="B112" s="283"/>
      <c r="C112" s="362"/>
    </row>
    <row r="113" spans="2:3" ht="12.75">
      <c r="B113" s="283"/>
      <c r="C113" s="362"/>
    </row>
    <row r="114" spans="2:3" ht="12.75">
      <c r="B114" s="283"/>
      <c r="C114" s="362"/>
    </row>
    <row r="115" spans="2:3" ht="12.75">
      <c r="B115" s="283"/>
      <c r="C115" s="362"/>
    </row>
    <row r="116" spans="2:3" ht="12.75">
      <c r="B116" s="283"/>
      <c r="C116" s="362"/>
    </row>
    <row r="117" spans="2:3" ht="12.75">
      <c r="B117" s="283"/>
      <c r="C117" s="362"/>
    </row>
    <row r="118" spans="2:3" ht="12.75">
      <c r="B118" s="283"/>
      <c r="C118" s="362"/>
    </row>
    <row r="119" spans="2:3" ht="12.75">
      <c r="B119" s="283"/>
      <c r="C119" s="362"/>
    </row>
    <row r="120" spans="2:3" ht="12.75">
      <c r="B120" s="283"/>
      <c r="C120" s="362"/>
    </row>
    <row r="121" spans="2:3" ht="12.75">
      <c r="B121" s="283"/>
      <c r="C121" s="362"/>
    </row>
    <row r="122" spans="2:3" ht="12.75">
      <c r="B122" s="283"/>
      <c r="C122" s="362"/>
    </row>
    <row r="123" spans="2:3" ht="12.75">
      <c r="B123" s="283"/>
      <c r="C123" s="362"/>
    </row>
    <row r="124" spans="2:3" ht="12.75">
      <c r="B124" s="283"/>
      <c r="C124" s="362"/>
    </row>
    <row r="125" spans="2:3" ht="12.75">
      <c r="B125" s="283"/>
      <c r="C125" s="362"/>
    </row>
    <row r="126" spans="2:3" ht="12.75">
      <c r="B126" s="283"/>
      <c r="C126" s="362"/>
    </row>
    <row r="127" spans="2:3" ht="12.75">
      <c r="B127" s="283"/>
      <c r="C127" s="362"/>
    </row>
    <row r="128" spans="2:3" ht="12.75">
      <c r="B128" s="283"/>
      <c r="C128" s="362"/>
    </row>
    <row r="129" spans="2:3" ht="12.75">
      <c r="B129" s="283"/>
      <c r="C129" s="362"/>
    </row>
    <row r="130" spans="2:3" ht="12.75">
      <c r="B130" s="283"/>
      <c r="C130" s="362"/>
    </row>
    <row r="131" spans="2:3" ht="12.75">
      <c r="B131" s="283"/>
      <c r="C131" s="362"/>
    </row>
    <row r="132" spans="2:3" ht="12.75">
      <c r="B132" s="283"/>
      <c r="C132" s="362"/>
    </row>
    <row r="133" spans="2:3" ht="12.75">
      <c r="B133" s="283"/>
      <c r="C133" s="362"/>
    </row>
    <row r="134" spans="2:3" ht="12.75">
      <c r="B134" s="283"/>
      <c r="C134" s="362"/>
    </row>
    <row r="135" spans="2:3" ht="12.75">
      <c r="B135" s="283"/>
      <c r="C135" s="362"/>
    </row>
    <row r="136" spans="2:3" ht="12.75">
      <c r="B136" s="283"/>
      <c r="C136" s="362"/>
    </row>
    <row r="137" spans="2:3" ht="12.75">
      <c r="B137" s="283"/>
      <c r="C137" s="362"/>
    </row>
    <row r="138" spans="2:3" ht="12.75">
      <c r="B138" s="283"/>
      <c r="C138" s="362"/>
    </row>
    <row r="139" spans="2:3" ht="12.75">
      <c r="B139" s="283"/>
      <c r="C139" s="362"/>
    </row>
    <row r="140" spans="2:3" ht="12.75">
      <c r="B140" s="283"/>
      <c r="C140" s="362"/>
    </row>
    <row r="141" spans="2:3" ht="12.75">
      <c r="B141" s="283"/>
      <c r="C141" s="362"/>
    </row>
    <row r="142" spans="2:3" ht="12.75">
      <c r="B142" s="283"/>
      <c r="C142" s="362"/>
    </row>
    <row r="143" spans="2:3" ht="12.75">
      <c r="B143" s="283"/>
      <c r="C143" s="362"/>
    </row>
    <row r="144" spans="2:3" ht="12.75">
      <c r="B144" s="283"/>
      <c r="C144" s="362"/>
    </row>
    <row r="145" spans="2:3" ht="12.75">
      <c r="B145" s="283"/>
      <c r="C145" s="362"/>
    </row>
    <row r="146" spans="2:3" ht="12.75">
      <c r="B146" s="283"/>
      <c r="C146" s="362"/>
    </row>
    <row r="147" spans="2:3" ht="12.75">
      <c r="B147" s="283"/>
      <c r="C147" s="362"/>
    </row>
    <row r="148" spans="2:3" ht="12.75">
      <c r="B148" s="283"/>
      <c r="C148" s="362"/>
    </row>
    <row r="149" spans="2:3" ht="12.75">
      <c r="B149" s="283"/>
      <c r="C149" s="362"/>
    </row>
    <row r="150" spans="2:3" ht="12.75">
      <c r="B150" s="283"/>
      <c r="C150" s="362"/>
    </row>
    <row r="151" spans="2:3" ht="12.75">
      <c r="B151" s="283"/>
      <c r="C151" s="362"/>
    </row>
    <row r="152" spans="2:3" ht="12.75">
      <c r="B152" s="283"/>
      <c r="C152" s="362"/>
    </row>
    <row r="153" spans="2:3" ht="12.75">
      <c r="B153" s="283"/>
      <c r="C153" s="362"/>
    </row>
    <row r="154" spans="2:3" ht="12.75">
      <c r="B154" s="283"/>
      <c r="C154" s="362"/>
    </row>
    <row r="155" spans="2:3" ht="12.75">
      <c r="B155" s="283"/>
      <c r="C155" s="362"/>
    </row>
    <row r="156" spans="2:3" ht="12.75">
      <c r="B156" s="283"/>
      <c r="C156" s="362"/>
    </row>
    <row r="157" spans="2:3" ht="12.75">
      <c r="B157" s="283"/>
      <c r="C157" s="362"/>
    </row>
    <row r="158" spans="2:3" ht="12.75">
      <c r="B158" s="283"/>
      <c r="C158" s="362"/>
    </row>
    <row r="159" spans="2:3" ht="12.75">
      <c r="B159" s="283"/>
      <c r="C159" s="362"/>
    </row>
    <row r="160" spans="2:3" ht="12.75">
      <c r="B160" s="283"/>
      <c r="C160" s="362"/>
    </row>
    <row r="161" spans="2:3" ht="12.75">
      <c r="B161" s="283"/>
      <c r="C161" s="362"/>
    </row>
    <row r="162" spans="2:3" ht="12.75">
      <c r="B162" s="283"/>
      <c r="C162" s="362"/>
    </row>
    <row r="163" spans="2:3" ht="12.75">
      <c r="B163" s="283"/>
      <c r="C163" s="362"/>
    </row>
    <row r="164" spans="2:3" ht="12.75">
      <c r="B164" s="283"/>
      <c r="C164" s="362"/>
    </row>
    <row r="165" spans="2:3" ht="12.75">
      <c r="B165" s="283"/>
      <c r="C165" s="362"/>
    </row>
    <row r="166" spans="2:3" ht="12.75">
      <c r="B166" s="283"/>
      <c r="C166" s="362"/>
    </row>
    <row r="167" spans="2:3" ht="12.75">
      <c r="B167" s="283"/>
      <c r="C167" s="362"/>
    </row>
    <row r="168" spans="2:3" ht="12.75">
      <c r="B168" s="283"/>
      <c r="C168" s="362"/>
    </row>
    <row r="169" spans="2:3" ht="12.75">
      <c r="B169" s="283"/>
      <c r="C169" s="362"/>
    </row>
    <row r="170" spans="2:3" ht="12.75">
      <c r="B170" s="283"/>
      <c r="C170" s="362"/>
    </row>
    <row r="171" spans="2:3" ht="12.75">
      <c r="B171" s="283"/>
      <c r="C171" s="362"/>
    </row>
    <row r="172" spans="2:3" ht="12.75">
      <c r="B172" s="283"/>
      <c r="C172" s="362"/>
    </row>
    <row r="173" spans="2:3" ht="12.75">
      <c r="B173" s="283"/>
      <c r="C173" s="362"/>
    </row>
    <row r="174" spans="2:3" ht="12.75">
      <c r="B174" s="283"/>
      <c r="C174" s="362"/>
    </row>
    <row r="175" spans="2:3" ht="12.75">
      <c r="B175" s="283"/>
      <c r="C175" s="362"/>
    </row>
    <row r="176" spans="2:3" ht="12.75">
      <c r="B176" s="283"/>
      <c r="C176" s="362"/>
    </row>
    <row r="177" spans="2:3" ht="12.75">
      <c r="B177" s="283"/>
      <c r="C177" s="362"/>
    </row>
    <row r="178" spans="2:3" ht="12.75">
      <c r="B178" s="283"/>
      <c r="C178" s="362"/>
    </row>
    <row r="179" spans="2:3" ht="12.75">
      <c r="B179" s="283"/>
      <c r="C179" s="362"/>
    </row>
    <row r="180" spans="2:3" ht="12.75">
      <c r="B180" s="283"/>
      <c r="C180" s="362"/>
    </row>
    <row r="181" spans="2:3" ht="12.75">
      <c r="B181" s="283"/>
      <c r="C181" s="362"/>
    </row>
    <row r="182" spans="2:3" ht="12.75">
      <c r="B182" s="283"/>
      <c r="C182" s="362"/>
    </row>
    <row r="183" spans="2:3" ht="12.75">
      <c r="B183" s="283"/>
      <c r="C183" s="362"/>
    </row>
    <row r="184" spans="2:3" ht="12.75">
      <c r="B184" s="283"/>
      <c r="C184" s="362"/>
    </row>
    <row r="185" spans="2:3" ht="12.75">
      <c r="B185" s="283"/>
      <c r="C185" s="362"/>
    </row>
    <row r="186" spans="2:3" ht="12.75">
      <c r="B186" s="283"/>
      <c r="C186" s="362"/>
    </row>
    <row r="187" spans="2:3" ht="12.75">
      <c r="B187" s="283"/>
      <c r="C187" s="362"/>
    </row>
    <row r="188" spans="2:3" ht="12.75">
      <c r="B188" s="283"/>
      <c r="C188" s="362"/>
    </row>
    <row r="189" spans="2:3" ht="12.75">
      <c r="B189" s="283"/>
      <c r="C189" s="362"/>
    </row>
    <row r="190" spans="2:3" ht="12.75">
      <c r="B190" s="283"/>
      <c r="C190" s="362"/>
    </row>
    <row r="191" spans="2:3" ht="12.75">
      <c r="B191" s="283"/>
      <c r="C191" s="362"/>
    </row>
    <row r="192" spans="2:3" ht="12.75">
      <c r="B192" s="283"/>
      <c r="C192" s="362"/>
    </row>
    <row r="193" spans="2:3" ht="12.75">
      <c r="B193" s="283"/>
      <c r="C193" s="362"/>
    </row>
    <row r="194" spans="2:3" ht="12.75">
      <c r="B194" s="283"/>
      <c r="C194" s="362"/>
    </row>
    <row r="195" spans="2:3" ht="12.75">
      <c r="B195" s="283"/>
      <c r="C195" s="362"/>
    </row>
    <row r="196" spans="2:3" ht="12.75">
      <c r="B196" s="283"/>
      <c r="C196" s="362"/>
    </row>
    <row r="197" spans="2:3" ht="12.75">
      <c r="B197" s="283"/>
      <c r="C197" s="362"/>
    </row>
    <row r="198" spans="2:3" ht="12.75">
      <c r="B198" s="283"/>
      <c r="C198" s="362"/>
    </row>
    <row r="199" spans="2:3" ht="12.75">
      <c r="B199" s="283"/>
      <c r="C199" s="362"/>
    </row>
    <row r="200" spans="2:3" ht="12.75">
      <c r="B200" s="283"/>
      <c r="C200" s="362"/>
    </row>
    <row r="201" spans="2:3" ht="12.75">
      <c r="B201" s="283"/>
      <c r="C201" s="362"/>
    </row>
    <row r="202" spans="2:3" ht="12.75">
      <c r="B202" s="283"/>
      <c r="C202" s="362"/>
    </row>
    <row r="203" spans="2:3" ht="12.75">
      <c r="B203" s="283"/>
      <c r="C203" s="362"/>
    </row>
    <row r="204" spans="2:3" ht="12.75">
      <c r="B204" s="283"/>
      <c r="C204" s="362"/>
    </row>
    <row r="205" spans="2:3" ht="12.75">
      <c r="B205" s="283"/>
      <c r="C205" s="362"/>
    </row>
    <row r="206" spans="2:3" ht="12.75">
      <c r="B206" s="283"/>
      <c r="C206" s="362"/>
    </row>
    <row r="207" spans="2:3" ht="12.75">
      <c r="B207" s="283"/>
      <c r="C207" s="362"/>
    </row>
    <row r="208" spans="2:3" ht="12.75">
      <c r="B208" s="283"/>
      <c r="C208" s="362"/>
    </row>
    <row r="209" spans="2:3" ht="12.75">
      <c r="B209" s="283"/>
      <c r="C209" s="362"/>
    </row>
    <row r="210" spans="2:3" ht="12.75">
      <c r="B210" s="283"/>
      <c r="C210" s="362"/>
    </row>
    <row r="211" spans="2:3" ht="12.75">
      <c r="B211" s="283"/>
      <c r="C211" s="362"/>
    </row>
    <row r="212" spans="2:3" ht="12.75">
      <c r="B212" s="283"/>
      <c r="C212" s="362"/>
    </row>
    <row r="213" spans="2:3" ht="12.75">
      <c r="B213" s="283"/>
      <c r="C213" s="362"/>
    </row>
    <row r="214" spans="2:3" ht="12.75">
      <c r="B214" s="283"/>
      <c r="C214" s="362"/>
    </row>
    <row r="215" spans="2:3" ht="12.75">
      <c r="B215" s="283"/>
      <c r="C215" s="362"/>
    </row>
    <row r="216" spans="2:3" ht="12.75">
      <c r="B216" s="283"/>
      <c r="C216" s="362"/>
    </row>
    <row r="217" spans="2:3" ht="12.75">
      <c r="B217" s="283"/>
      <c r="C217" s="362"/>
    </row>
    <row r="218" spans="2:3" ht="12.75">
      <c r="B218" s="283"/>
      <c r="C218" s="362"/>
    </row>
    <row r="219" spans="2:3" ht="12.75">
      <c r="B219" s="283"/>
      <c r="C219" s="362"/>
    </row>
    <row r="220" spans="2:3" ht="12.75">
      <c r="B220" s="283"/>
      <c r="C220" s="362"/>
    </row>
    <row r="221" spans="2:3" ht="12.75">
      <c r="B221" s="283"/>
      <c r="C221" s="362"/>
    </row>
    <row r="222" spans="2:3" ht="12.75">
      <c r="B222" s="283"/>
      <c r="C222" s="362"/>
    </row>
    <row r="223" spans="2:3" ht="12.75">
      <c r="B223" s="283"/>
      <c r="C223" s="362"/>
    </row>
    <row r="224" spans="2:3" ht="12.75">
      <c r="B224" s="283"/>
      <c r="C224" s="362"/>
    </row>
    <row r="225" spans="2:3" ht="12.75">
      <c r="B225" s="283"/>
      <c r="C225" s="362"/>
    </row>
    <row r="226" spans="2:3" ht="12.75">
      <c r="B226" s="283"/>
      <c r="C226" s="362"/>
    </row>
    <row r="227" spans="2:3" ht="12.75">
      <c r="B227" s="283"/>
      <c r="C227" s="362"/>
    </row>
    <row r="228" spans="2:3" ht="12.75">
      <c r="B228" s="283"/>
      <c r="C228" s="362"/>
    </row>
    <row r="229" spans="2:3" ht="12.75">
      <c r="B229" s="283"/>
      <c r="C229" s="362"/>
    </row>
    <row r="230" spans="2:3" ht="12.75">
      <c r="B230" s="283"/>
      <c r="C230" s="362"/>
    </row>
    <row r="231" spans="2:3" ht="12.75">
      <c r="B231" s="283"/>
      <c r="C231" s="362"/>
    </row>
    <row r="232" spans="2:3" ht="12.75">
      <c r="B232" s="283"/>
      <c r="C232" s="362"/>
    </row>
    <row r="233" spans="2:3" ht="12.75">
      <c r="B233" s="283"/>
      <c r="C233" s="362"/>
    </row>
    <row r="234" spans="2:3" ht="12.75">
      <c r="B234" s="283"/>
      <c r="C234" s="362"/>
    </row>
    <row r="235" spans="2:3" ht="12.75">
      <c r="B235" s="283"/>
      <c r="C235" s="362"/>
    </row>
    <row r="236" spans="2:3" ht="12.75">
      <c r="B236" s="283"/>
      <c r="C236" s="362"/>
    </row>
    <row r="237" spans="2:3" ht="12.75">
      <c r="B237" s="283"/>
      <c r="C237" s="362"/>
    </row>
    <row r="238" spans="2:3" ht="12.75">
      <c r="B238" s="283"/>
      <c r="C238" s="362"/>
    </row>
    <row r="239" spans="2:3" ht="12.75">
      <c r="B239" s="283"/>
      <c r="C239" s="362"/>
    </row>
    <row r="240" spans="2:3" ht="12.75">
      <c r="B240" s="283"/>
      <c r="C240" s="362"/>
    </row>
    <row r="241" spans="2:3" ht="12.75">
      <c r="B241" s="283"/>
      <c r="C241" s="362"/>
    </row>
    <row r="242" spans="2:3" ht="12.75">
      <c r="B242" s="283"/>
      <c r="C242" s="362"/>
    </row>
    <row r="243" spans="2:3" ht="12.75">
      <c r="B243" s="283"/>
      <c r="C243" s="362"/>
    </row>
    <row r="244" spans="2:3" ht="12.75">
      <c r="B244" s="283"/>
      <c r="C244" s="362"/>
    </row>
    <row r="245" spans="2:3" ht="12.75">
      <c r="B245" s="283"/>
      <c r="C245" s="362"/>
    </row>
    <row r="246" spans="2:3" ht="12.75">
      <c r="B246" s="283"/>
      <c r="C246" s="362"/>
    </row>
    <row r="247" spans="2:3" ht="12.75">
      <c r="B247" s="283"/>
      <c r="C247" s="362"/>
    </row>
    <row r="248" spans="2:3" ht="12.75">
      <c r="B248" s="283"/>
      <c r="C248" s="362"/>
    </row>
    <row r="249" spans="2:3" ht="12.75">
      <c r="B249" s="283"/>
      <c r="C249" s="362"/>
    </row>
    <row r="250" spans="2:3" ht="12.75">
      <c r="B250" s="283"/>
      <c r="C250" s="362"/>
    </row>
    <row r="251" spans="2:3" ht="12.75">
      <c r="B251" s="283"/>
      <c r="C251" s="362"/>
    </row>
    <row r="252" spans="2:3" ht="12.75">
      <c r="B252" s="283"/>
      <c r="C252" s="362"/>
    </row>
    <row r="253" spans="2:3" ht="12.75">
      <c r="B253" s="283"/>
      <c r="C253" s="362"/>
    </row>
    <row r="254" spans="2:3" ht="12.75">
      <c r="B254" s="283"/>
      <c r="C254" s="362"/>
    </row>
    <row r="255" spans="2:3" ht="12.75">
      <c r="B255" s="283"/>
      <c r="C255" s="362"/>
    </row>
    <row r="256" spans="2:3" ht="12.75">
      <c r="B256" s="283"/>
      <c r="C256" s="362"/>
    </row>
    <row r="257" spans="2:3" ht="12.75">
      <c r="B257" s="283"/>
      <c r="C257" s="362"/>
    </row>
    <row r="258" spans="2:3" ht="12.75">
      <c r="B258" s="283"/>
      <c r="C258" s="362"/>
    </row>
    <row r="259" spans="2:3" ht="12.75">
      <c r="B259" s="283"/>
      <c r="C259" s="362"/>
    </row>
    <row r="260" spans="2:3" ht="12.75">
      <c r="B260" s="283"/>
      <c r="C260" s="362"/>
    </row>
    <row r="261" spans="2:3" ht="12.75">
      <c r="B261" s="283"/>
      <c r="C261" s="362"/>
    </row>
    <row r="262" spans="2:3" ht="12.75">
      <c r="B262" s="283"/>
      <c r="C262" s="362"/>
    </row>
    <row r="263" spans="2:3" ht="12.75">
      <c r="B263" s="283"/>
      <c r="C263" s="362"/>
    </row>
    <row r="264" spans="2:3" ht="12.75">
      <c r="B264" s="283"/>
      <c r="C264" s="362"/>
    </row>
    <row r="265" spans="2:3" ht="12.75">
      <c r="B265" s="283"/>
      <c r="C265" s="362"/>
    </row>
    <row r="266" spans="2:3" ht="12.75">
      <c r="B266" s="283"/>
      <c r="C266" s="362"/>
    </row>
    <row r="267" spans="2:3" ht="12.75">
      <c r="B267" s="283"/>
      <c r="C267" s="362"/>
    </row>
    <row r="268" spans="2:3" ht="12.75">
      <c r="B268" s="283"/>
      <c r="C268" s="362"/>
    </row>
    <row r="269" spans="2:3" ht="12.75">
      <c r="B269" s="283"/>
      <c r="C269" s="362"/>
    </row>
    <row r="270" spans="2:3" ht="12.75">
      <c r="B270" s="283"/>
      <c r="C270" s="362"/>
    </row>
    <row r="271" spans="2:3" ht="12.75">
      <c r="B271" s="283"/>
      <c r="C271" s="362"/>
    </row>
    <row r="272" spans="2:3" ht="12.75">
      <c r="B272" s="283"/>
      <c r="C272" s="362"/>
    </row>
    <row r="273" spans="2:3" ht="12.75">
      <c r="B273" s="283"/>
      <c r="C273" s="362"/>
    </row>
    <row r="274" spans="2:3" ht="12.75">
      <c r="B274" s="283"/>
      <c r="C274" s="362"/>
    </row>
    <row r="275" spans="2:3" ht="12.75">
      <c r="B275" s="283"/>
      <c r="C275" s="362"/>
    </row>
    <row r="276" spans="2:3" ht="12.75">
      <c r="B276" s="283"/>
      <c r="C276" s="362"/>
    </row>
    <row r="277" spans="2:3" ht="12.75">
      <c r="B277" s="283"/>
      <c r="C277" s="362"/>
    </row>
    <row r="278" spans="2:3" ht="12.75">
      <c r="B278" s="283"/>
      <c r="C278" s="362"/>
    </row>
    <row r="279" spans="2:3" ht="12.75">
      <c r="B279" s="283"/>
      <c r="C279" s="362"/>
    </row>
    <row r="280" spans="2:3" ht="12.75">
      <c r="B280" s="283"/>
      <c r="C280" s="362"/>
    </row>
    <row r="281" spans="2:3" ht="12.75">
      <c r="B281" s="283"/>
      <c r="C281" s="362"/>
    </row>
    <row r="282" spans="2:3" ht="12.75">
      <c r="B282" s="283"/>
      <c r="C282" s="362"/>
    </row>
    <row r="283" spans="2:3" ht="12.75">
      <c r="B283" s="283"/>
      <c r="C283" s="362"/>
    </row>
    <row r="284" spans="2:3" ht="12.75">
      <c r="B284" s="283"/>
      <c r="C284" s="362"/>
    </row>
    <row r="285" spans="2:3" ht="12.75">
      <c r="B285" s="283"/>
      <c r="C285" s="362"/>
    </row>
    <row r="286" spans="2:3" ht="12.75">
      <c r="B286" s="283"/>
      <c r="C286" s="362"/>
    </row>
    <row r="287" spans="2:3" ht="12.75">
      <c r="B287" s="283"/>
      <c r="C287" s="362"/>
    </row>
    <row r="288" spans="2:3" ht="12.75">
      <c r="B288" s="283"/>
      <c r="C288" s="362"/>
    </row>
    <row r="289" spans="2:3" ht="12.75">
      <c r="B289" s="283"/>
      <c r="C289" s="362"/>
    </row>
    <row r="290" spans="2:3" ht="12.75">
      <c r="B290" s="283"/>
      <c r="C290" s="362"/>
    </row>
    <row r="291" spans="2:3" ht="12.75">
      <c r="B291" s="283"/>
      <c r="C291" s="362"/>
    </row>
    <row r="292" spans="2:3" ht="12.75">
      <c r="B292" s="283"/>
      <c r="C292" s="362"/>
    </row>
    <row r="293" spans="2:3" ht="12.75">
      <c r="B293" s="283"/>
      <c r="C293" s="362"/>
    </row>
    <row r="294" spans="2:3" ht="12.75">
      <c r="B294" s="283"/>
      <c r="C294" s="362"/>
    </row>
    <row r="295" spans="2:3" ht="12.75">
      <c r="B295" s="283"/>
      <c r="C295" s="362"/>
    </row>
    <row r="296" spans="2:3" ht="12.75">
      <c r="B296" s="283"/>
      <c r="C296" s="362"/>
    </row>
    <row r="297" spans="2:3" ht="12.75">
      <c r="B297" s="283"/>
      <c r="C297" s="362"/>
    </row>
    <row r="298" spans="2:3" ht="12.75">
      <c r="B298" s="283"/>
      <c r="C298" s="362"/>
    </row>
    <row r="299" spans="2:3" ht="12.75">
      <c r="B299" s="283"/>
      <c r="C299" s="362"/>
    </row>
    <row r="300" spans="2:3" ht="12.75">
      <c r="B300" s="283"/>
      <c r="C300" s="362"/>
    </row>
    <row r="301" spans="2:3" ht="12.75">
      <c r="B301" s="283"/>
      <c r="C301" s="362"/>
    </row>
    <row r="302" spans="2:3" ht="12.75">
      <c r="B302" s="283"/>
      <c r="C302" s="362"/>
    </row>
    <row r="303" spans="2:3" ht="12.75">
      <c r="B303" s="283"/>
      <c r="C303" s="362"/>
    </row>
    <row r="304" spans="2:3" ht="12.75">
      <c r="B304" s="283"/>
      <c r="C304" s="362"/>
    </row>
    <row r="305" spans="2:3" ht="12.75">
      <c r="B305" s="283"/>
      <c r="C305" s="362"/>
    </row>
    <row r="306" spans="2:3" ht="12.75">
      <c r="B306" s="283"/>
      <c r="C306" s="362"/>
    </row>
    <row r="307" spans="2:3" ht="12.75">
      <c r="B307" s="283"/>
      <c r="C307" s="362"/>
    </row>
    <row r="308" spans="2:3" ht="12.75">
      <c r="B308" s="283"/>
      <c r="C308" s="362"/>
    </row>
    <row r="309" spans="2:3" ht="12.75">
      <c r="B309" s="283"/>
      <c r="C309" s="362"/>
    </row>
    <row r="310" spans="2:3" ht="12.75">
      <c r="B310" s="283"/>
      <c r="C310" s="362"/>
    </row>
    <row r="311" spans="2:3" ht="12.75">
      <c r="B311" s="283"/>
      <c r="C311" s="362"/>
    </row>
    <row r="312" spans="2:3" ht="12.75">
      <c r="B312" s="283"/>
      <c r="C312" s="362"/>
    </row>
    <row r="313" spans="2:3" ht="12.75">
      <c r="B313" s="283"/>
      <c r="C313" s="362"/>
    </row>
    <row r="314" spans="2:3" ht="12.75">
      <c r="B314" s="283"/>
      <c r="C314" s="362"/>
    </row>
    <row r="315" spans="2:3" ht="12.75">
      <c r="B315" s="283"/>
      <c r="C315" s="362"/>
    </row>
    <row r="316" spans="2:3" ht="12.75">
      <c r="B316" s="283"/>
      <c r="C316" s="362"/>
    </row>
    <row r="317" spans="2:3" ht="12.75">
      <c r="B317" s="283"/>
      <c r="C317" s="362"/>
    </row>
    <row r="318" spans="2:3" ht="12.75">
      <c r="B318" s="283"/>
      <c r="C318" s="362"/>
    </row>
    <row r="319" spans="2:3" ht="12.75">
      <c r="B319" s="283"/>
      <c r="C319" s="362"/>
    </row>
    <row r="320" spans="2:3" ht="12.75">
      <c r="B320" s="283"/>
      <c r="C320" s="362"/>
    </row>
    <row r="321" spans="2:3" ht="12.75">
      <c r="B321" s="283"/>
      <c r="C321" s="362"/>
    </row>
    <row r="322" spans="2:3" ht="12.75">
      <c r="B322" s="283"/>
      <c r="C322" s="362"/>
    </row>
    <row r="323" ht="12.75">
      <c r="C323" s="362"/>
    </row>
    <row r="324" ht="12.75">
      <c r="C324" s="362"/>
    </row>
    <row r="325" ht="12.75">
      <c r="C325" s="362"/>
    </row>
    <row r="326" ht="12.75">
      <c r="C326" s="362"/>
    </row>
    <row r="327" ht="12.75">
      <c r="C327" s="362"/>
    </row>
    <row r="328" ht="12.75">
      <c r="C328" s="362"/>
    </row>
    <row r="329" ht="12.75">
      <c r="C329" s="362"/>
    </row>
    <row r="330" ht="12.75">
      <c r="C330" s="362"/>
    </row>
    <row r="331" ht="12.75">
      <c r="C331" s="362"/>
    </row>
    <row r="332" ht="12.75">
      <c r="C332" s="362"/>
    </row>
    <row r="333" ht="12.75">
      <c r="C333" s="362"/>
    </row>
    <row r="334" ht="12.75">
      <c r="C334" s="362"/>
    </row>
    <row r="335" ht="12.75">
      <c r="C335" s="362"/>
    </row>
    <row r="336" ht="12.75">
      <c r="C336" s="362"/>
    </row>
    <row r="337" ht="12.75">
      <c r="C337" s="362"/>
    </row>
    <row r="338" ht="12.75">
      <c r="C338" s="362"/>
    </row>
    <row r="339" ht="12.75">
      <c r="C339" s="362"/>
    </row>
    <row r="340" ht="12.75">
      <c r="C340" s="362"/>
    </row>
    <row r="341" ht="12.75">
      <c r="C341" s="362"/>
    </row>
    <row r="342" ht="12.75">
      <c r="C342" s="362"/>
    </row>
    <row r="343" ht="12.75">
      <c r="C343" s="362"/>
    </row>
    <row r="344" ht="12.75">
      <c r="C344" s="362"/>
    </row>
    <row r="345" ht="12.75">
      <c r="C345" s="362"/>
    </row>
    <row r="346" ht="12.75">
      <c r="C346" s="362"/>
    </row>
    <row r="347" ht="12.75">
      <c r="C347" s="362"/>
    </row>
    <row r="348" ht="12.75">
      <c r="C348" s="362"/>
    </row>
    <row r="349" ht="12.75">
      <c r="C349" s="362"/>
    </row>
    <row r="350" ht="12.75">
      <c r="C350" s="362"/>
    </row>
    <row r="351" ht="12.75">
      <c r="C351" s="362"/>
    </row>
    <row r="352" ht="12.75">
      <c r="C352" s="362"/>
    </row>
    <row r="353" ht="12.75">
      <c r="C353" s="362"/>
    </row>
    <row r="354" ht="12.75">
      <c r="C354" s="362"/>
    </row>
    <row r="355" ht="12.75">
      <c r="C355" s="362"/>
    </row>
    <row r="356" ht="12.75">
      <c r="C356" s="362"/>
    </row>
    <row r="357" ht="12.75">
      <c r="C357" s="362"/>
    </row>
    <row r="358" ht="12.75">
      <c r="C358" s="362"/>
    </row>
    <row r="359" ht="12.75">
      <c r="C359" s="362"/>
    </row>
    <row r="360" ht="12.75">
      <c r="C360" s="362"/>
    </row>
    <row r="361" ht="12.75">
      <c r="C361" s="362"/>
    </row>
    <row r="362" ht="12.75">
      <c r="C362" s="362"/>
    </row>
    <row r="363" ht="12.75">
      <c r="C363" s="362"/>
    </row>
    <row r="364" ht="12.75">
      <c r="C364" s="362"/>
    </row>
    <row r="365" ht="12.75">
      <c r="C365" s="362"/>
    </row>
    <row r="366" ht="12.75">
      <c r="C366" s="362"/>
    </row>
    <row r="367" ht="12.75">
      <c r="C367" s="362"/>
    </row>
    <row r="368" ht="12.75">
      <c r="C368" s="362"/>
    </row>
    <row r="369" ht="12.75">
      <c r="C369" s="362"/>
    </row>
    <row r="370" ht="12.75">
      <c r="C370" s="362"/>
    </row>
    <row r="371" ht="12.75">
      <c r="C371" s="362"/>
    </row>
    <row r="372" ht="12.75">
      <c r="C372" s="362"/>
    </row>
    <row r="373" ht="12.75">
      <c r="C373" s="362"/>
    </row>
    <row r="374" ht="12.75">
      <c r="C374" s="362"/>
    </row>
    <row r="375" ht="12.75">
      <c r="C375" s="362"/>
    </row>
    <row r="376" ht="12.75">
      <c r="C376" s="362"/>
    </row>
    <row r="377" ht="12.75">
      <c r="C377" s="362"/>
    </row>
    <row r="378" ht="12.75">
      <c r="C378" s="362"/>
    </row>
    <row r="379" ht="12.75">
      <c r="C379" s="362"/>
    </row>
    <row r="380" ht="12.75">
      <c r="C380" s="362"/>
    </row>
    <row r="381" ht="12.75">
      <c r="C381" s="362"/>
    </row>
    <row r="382" ht="12.75">
      <c r="C382" s="362"/>
    </row>
    <row r="383" ht="12.75">
      <c r="C383" s="362"/>
    </row>
    <row r="384" ht="12.75">
      <c r="C384" s="362"/>
    </row>
    <row r="385" ht="12.75">
      <c r="C385" s="362"/>
    </row>
    <row r="386" ht="12.75">
      <c r="C386" s="362"/>
    </row>
    <row r="387" ht="12.75">
      <c r="C387" s="362"/>
    </row>
    <row r="388" ht="12.75">
      <c r="C388" s="362"/>
    </row>
    <row r="389" ht="12.75">
      <c r="C389" s="362"/>
    </row>
    <row r="390" ht="12.75">
      <c r="C390" s="362"/>
    </row>
    <row r="391" ht="12.75">
      <c r="C391" s="362"/>
    </row>
    <row r="392" ht="12.75">
      <c r="C392" s="362"/>
    </row>
    <row r="393" ht="12.75">
      <c r="C393" s="362"/>
    </row>
    <row r="394" ht="12.75">
      <c r="C394" s="362"/>
    </row>
    <row r="395" ht="12.75">
      <c r="C395" s="362"/>
    </row>
    <row r="396" ht="12.75">
      <c r="C396" s="362"/>
    </row>
    <row r="397" ht="12.75">
      <c r="C397" s="362"/>
    </row>
    <row r="398" ht="12.75">
      <c r="C398" s="362"/>
    </row>
    <row r="399" ht="12.75">
      <c r="C399" s="362"/>
    </row>
    <row r="400" ht="12.75">
      <c r="C400" s="362"/>
    </row>
    <row r="401" ht="12.75">
      <c r="C401" s="362"/>
    </row>
    <row r="402" ht="12.75">
      <c r="C402" s="362"/>
    </row>
    <row r="403" ht="12.75">
      <c r="C403" s="362"/>
    </row>
    <row r="404" ht="12.75">
      <c r="C404" s="362"/>
    </row>
    <row r="405" ht="12.75">
      <c r="C405" s="362"/>
    </row>
    <row r="406" ht="12.75">
      <c r="C406" s="362"/>
    </row>
    <row r="407" ht="12.75">
      <c r="C407" s="362"/>
    </row>
    <row r="408" ht="12.75">
      <c r="C408" s="362"/>
    </row>
    <row r="409" ht="12.75">
      <c r="C409" s="362"/>
    </row>
    <row r="410" ht="12.75">
      <c r="C410" s="362"/>
    </row>
    <row r="411" ht="12.75">
      <c r="C411" s="362"/>
    </row>
    <row r="412" ht="12.75">
      <c r="C412" s="362"/>
    </row>
    <row r="413" ht="12.75">
      <c r="C413" s="362"/>
    </row>
    <row r="414" ht="12.75">
      <c r="C414" s="362"/>
    </row>
    <row r="415" ht="12.75">
      <c r="C415" s="362"/>
    </row>
    <row r="416" ht="12.75">
      <c r="C416" s="362"/>
    </row>
    <row r="417" ht="12.75">
      <c r="C417" s="362"/>
    </row>
    <row r="418" ht="12.75">
      <c r="C418" s="362"/>
    </row>
    <row r="419" ht="12.75">
      <c r="C419" s="362"/>
    </row>
    <row r="420" ht="12.75">
      <c r="C420" s="362"/>
    </row>
    <row r="421" ht="12.75">
      <c r="C421" s="362"/>
    </row>
    <row r="422" ht="12.75">
      <c r="C422" s="362"/>
    </row>
    <row r="423" ht="12.75">
      <c r="C423" s="362"/>
    </row>
    <row r="424" ht="12.75">
      <c r="C424" s="362"/>
    </row>
    <row r="425" ht="12.75">
      <c r="C425" s="362"/>
    </row>
    <row r="426" ht="12.75">
      <c r="C426" s="362"/>
    </row>
    <row r="427" ht="12.75">
      <c r="C427" s="362"/>
    </row>
    <row r="428" ht="12.75">
      <c r="C428" s="362"/>
    </row>
    <row r="429" ht="12.75">
      <c r="C429" s="362"/>
    </row>
    <row r="430" ht="12.75">
      <c r="C430" s="362"/>
    </row>
    <row r="431" ht="12.75">
      <c r="C431" s="362"/>
    </row>
    <row r="432" ht="12.75">
      <c r="C432" s="362"/>
    </row>
    <row r="433" ht="12.75">
      <c r="C433" s="362"/>
    </row>
    <row r="434" ht="12.75">
      <c r="C434" s="362"/>
    </row>
    <row r="435" ht="12.75">
      <c r="C435" s="362"/>
    </row>
    <row r="436" ht="12.75">
      <c r="C436" s="362"/>
    </row>
    <row r="437" ht="12.75">
      <c r="C437" s="362"/>
    </row>
    <row r="438" ht="12.75">
      <c r="C438" s="362"/>
    </row>
    <row r="439" ht="12.75">
      <c r="C439" s="362"/>
    </row>
    <row r="440" ht="12.75">
      <c r="C440" s="362"/>
    </row>
    <row r="441" ht="12.75">
      <c r="C441" s="362"/>
    </row>
    <row r="442" ht="12.75">
      <c r="C442" s="362"/>
    </row>
    <row r="443" ht="12.75">
      <c r="C443" s="362"/>
    </row>
    <row r="444" ht="12.75">
      <c r="C444" s="362"/>
    </row>
    <row r="445" ht="12.75">
      <c r="C445" s="362"/>
    </row>
    <row r="446" ht="12.75">
      <c r="C446" s="362"/>
    </row>
    <row r="447" ht="12.75">
      <c r="C447" s="362"/>
    </row>
    <row r="448" ht="12.75">
      <c r="C448" s="362"/>
    </row>
    <row r="449" ht="12.75">
      <c r="C449" s="362"/>
    </row>
    <row r="450" ht="12.75">
      <c r="C450" s="362"/>
    </row>
    <row r="451" ht="12.75">
      <c r="C451" s="362"/>
    </row>
    <row r="452" ht="12.75">
      <c r="C452" s="362"/>
    </row>
    <row r="453" ht="12.75">
      <c r="C453" s="362"/>
    </row>
    <row r="454" ht="12.75">
      <c r="C454" s="362"/>
    </row>
    <row r="455" ht="12.75">
      <c r="C455" s="362"/>
    </row>
    <row r="456" ht="12.75">
      <c r="C456" s="362"/>
    </row>
    <row r="457" ht="12.75">
      <c r="C457" s="362"/>
    </row>
    <row r="458" ht="12.75">
      <c r="C458" s="362"/>
    </row>
    <row r="459" ht="12.75">
      <c r="C459" s="362"/>
    </row>
    <row r="460" ht="12.75">
      <c r="C460" s="362"/>
    </row>
    <row r="461" ht="12.75">
      <c r="C461" s="362"/>
    </row>
    <row r="462" ht="12.75">
      <c r="C462" s="362"/>
    </row>
    <row r="463" ht="12.75">
      <c r="C463" s="362"/>
    </row>
    <row r="464" ht="12.75">
      <c r="C464" s="362"/>
    </row>
    <row r="465" ht="12.75">
      <c r="C465" s="362"/>
    </row>
    <row r="466" ht="12.75">
      <c r="C466" s="362"/>
    </row>
    <row r="467" ht="12.75">
      <c r="C467" s="362"/>
    </row>
    <row r="468" ht="12.75">
      <c r="C468" s="362"/>
    </row>
    <row r="469" ht="12.75">
      <c r="C469" s="362"/>
    </row>
    <row r="470" ht="12.75">
      <c r="C470" s="362"/>
    </row>
    <row r="471" ht="12.75">
      <c r="C471" s="362"/>
    </row>
    <row r="472" ht="12.75">
      <c r="C472" s="362"/>
    </row>
    <row r="473" ht="12.75">
      <c r="C473" s="362"/>
    </row>
    <row r="474" ht="12.75">
      <c r="C474" s="362"/>
    </row>
    <row r="475" ht="12.75">
      <c r="C475" s="362"/>
    </row>
    <row r="476" ht="12.75">
      <c r="C476" s="362"/>
    </row>
    <row r="477" ht="12.75">
      <c r="C477" s="362"/>
    </row>
    <row r="478" ht="12.75">
      <c r="C478" s="362"/>
    </row>
    <row r="479" ht="12.75">
      <c r="C479" s="362"/>
    </row>
    <row r="480" ht="12.75">
      <c r="C480" s="362"/>
    </row>
    <row r="481" ht="12.75">
      <c r="C481" s="362"/>
    </row>
    <row r="482" ht="12.75">
      <c r="C482" s="362"/>
    </row>
    <row r="483" ht="12.75">
      <c r="C483" s="362"/>
    </row>
    <row r="484" ht="12.75">
      <c r="C484" s="362"/>
    </row>
    <row r="485" ht="12.75">
      <c r="C485" s="362"/>
    </row>
    <row r="486" ht="12.75">
      <c r="C486" s="362"/>
    </row>
    <row r="487" ht="12.75">
      <c r="C487" s="362"/>
    </row>
    <row r="488" ht="12.75">
      <c r="C488" s="362"/>
    </row>
    <row r="489" ht="12.75">
      <c r="C489" s="362"/>
    </row>
    <row r="490" ht="12.75">
      <c r="C490" s="362"/>
    </row>
    <row r="491" ht="12.75">
      <c r="C491" s="362"/>
    </row>
    <row r="492" ht="12.75">
      <c r="C492" s="362"/>
    </row>
    <row r="493" ht="12.75">
      <c r="C493" s="362"/>
    </row>
    <row r="494" ht="12.75">
      <c r="C494" s="362"/>
    </row>
    <row r="495" ht="12.75">
      <c r="C495" s="362"/>
    </row>
    <row r="496" ht="12.75">
      <c r="C496" s="362"/>
    </row>
    <row r="497" ht="12.75">
      <c r="C497" s="362"/>
    </row>
    <row r="498" ht="12.75">
      <c r="C498" s="362"/>
    </row>
    <row r="499" ht="12.75">
      <c r="C499" s="362"/>
    </row>
    <row r="500" ht="12.75">
      <c r="C500" s="362"/>
    </row>
    <row r="501" ht="12.75">
      <c r="C501" s="362"/>
    </row>
    <row r="502" ht="12.75">
      <c r="C502" s="362"/>
    </row>
    <row r="503" ht="12.75">
      <c r="C503" s="362"/>
    </row>
    <row r="504" ht="12.75">
      <c r="C504" s="362"/>
    </row>
    <row r="505" ht="12.75">
      <c r="C505" s="362"/>
    </row>
    <row r="506" ht="12.75">
      <c r="C506" s="362"/>
    </row>
    <row r="507" ht="12.75">
      <c r="C507" s="362"/>
    </row>
    <row r="508" ht="12.75">
      <c r="C508" s="362"/>
    </row>
    <row r="509" ht="12.75">
      <c r="C509" s="362"/>
    </row>
    <row r="510" ht="12.75">
      <c r="C510" s="362"/>
    </row>
    <row r="511" ht="12.75">
      <c r="C511" s="362"/>
    </row>
    <row r="512" ht="12.75">
      <c r="C512" s="362"/>
    </row>
    <row r="513" ht="12.75">
      <c r="C513" s="362"/>
    </row>
    <row r="514" ht="12.75">
      <c r="C514" s="362"/>
    </row>
    <row r="515" ht="12.75">
      <c r="C515" s="362"/>
    </row>
    <row r="516" ht="12.75">
      <c r="C516" s="362"/>
    </row>
    <row r="517" ht="12.75">
      <c r="C517" s="362"/>
    </row>
    <row r="518" ht="12.75">
      <c r="C518" s="362"/>
    </row>
    <row r="519" ht="12.75">
      <c r="C519" s="362"/>
    </row>
    <row r="520" ht="12.75">
      <c r="C520" s="362"/>
    </row>
    <row r="521" ht="12.75">
      <c r="C521" s="362"/>
    </row>
  </sheetData>
  <sheetProtection/>
  <printOptions/>
  <pageMargins left="0.787401575" right="0.787401575" top="0.984251969" bottom="0.984251969" header="0.4921259845" footer="0.4921259845"/>
  <pageSetup horizontalDpi="300" verticalDpi="300" orientation="landscape" paperSize="9" r:id="rId1"/>
</worksheet>
</file>

<file path=xl/worksheets/sheet21.xml><?xml version="1.0" encoding="utf-8"?>
<worksheet xmlns="http://schemas.openxmlformats.org/spreadsheetml/2006/main" xmlns:r="http://schemas.openxmlformats.org/officeDocument/2006/relationships">
  <sheetPr codeName="Feuil23"/>
  <dimension ref="A1:F55"/>
  <sheetViews>
    <sheetView zoomScalePageLayoutView="0" workbookViewId="0" topLeftCell="A1">
      <selection activeCell="B17" sqref="B17"/>
    </sheetView>
  </sheetViews>
  <sheetFormatPr defaultColWidth="11.421875" defaultRowHeight="12.75"/>
  <cols>
    <col min="1" max="1" width="45.421875" style="0" customWidth="1"/>
    <col min="2" max="5" width="17.140625" style="0" customWidth="1"/>
  </cols>
  <sheetData>
    <row r="1" spans="1:6" ht="12.75">
      <c r="A1" s="19" t="s">
        <v>0</v>
      </c>
      <c r="B1" s="193" t="s">
        <v>1</v>
      </c>
      <c r="C1" s="193"/>
      <c r="D1" t="str">
        <f>Coordonnées!C1</f>
        <v>AISEAU-PRESLES</v>
      </c>
      <c r="E1" s="320"/>
      <c r="F1" s="314">
        <f>Coordonnées!E1</f>
        <v>52074</v>
      </c>
    </row>
    <row r="2" spans="1:6" ht="12.75">
      <c r="A2" s="23"/>
      <c r="B2" s="27"/>
      <c r="C2" s="27"/>
      <c r="D2" s="203"/>
      <c r="E2" s="203"/>
      <c r="F2" s="231">
        <f>Coordonnées!E2</f>
        <v>2014</v>
      </c>
    </row>
    <row r="4" spans="1:6" ht="12.75">
      <c r="A4" s="229" t="s">
        <v>476</v>
      </c>
      <c r="B4" s="31"/>
      <c r="C4" s="127"/>
      <c r="D4" s="10"/>
      <c r="E4" s="10"/>
      <c r="F4" s="10"/>
    </row>
    <row r="5" spans="1:6" ht="12.75">
      <c r="A5" s="315" t="s">
        <v>484</v>
      </c>
      <c r="B5" s="316">
        <f>'Carte Identité'!$C$12</f>
        <v>10749</v>
      </c>
      <c r="C5" s="317">
        <f>'Carte Identité'!$C$13</f>
        <v>10769</v>
      </c>
      <c r="D5" s="316">
        <f>'Carte Identité'!$C$14</f>
        <v>10846</v>
      </c>
      <c r="E5" s="316">
        <f>'Carte Identité'!$C$15</f>
        <v>10849</v>
      </c>
      <c r="F5" s="10"/>
    </row>
    <row r="6" spans="1:6" ht="12.75">
      <c r="A6" s="321" t="s">
        <v>488</v>
      </c>
      <c r="B6" s="154">
        <f>C6-1</f>
        <v>2011</v>
      </c>
      <c r="C6" s="154">
        <f>D6-1</f>
        <v>2012</v>
      </c>
      <c r="D6" s="51">
        <f>E6-1</f>
        <v>2013</v>
      </c>
      <c r="E6" s="154">
        <f>F2</f>
        <v>2014</v>
      </c>
      <c r="F6" s="10"/>
    </row>
    <row r="7" spans="1:6" ht="12.75">
      <c r="A7" s="32" t="s">
        <v>486</v>
      </c>
      <c r="B7" s="48">
        <f>IF(B5=0,"",'Résultat Budgétaire'!B11/B5)</f>
        <v>-33.07549911619685</v>
      </c>
      <c r="C7" s="48">
        <f>IF(C5=0,"",'Résultat Budgétaire'!C11/C5)</f>
        <v>-45.72638870832946</v>
      </c>
      <c r="D7" s="48">
        <f>IF(D5=0,"",'Résultat Budgétaire'!D11/D5)</f>
        <v>-10.46380232343721</v>
      </c>
      <c r="E7" s="48">
        <f>IF(E5=0,"",'Résultat Budgétaire'!E11/E5)</f>
        <v>-165.30080191722737</v>
      </c>
      <c r="F7" s="10"/>
    </row>
    <row r="8" spans="1:6" ht="12.75">
      <c r="A8" s="32" t="s">
        <v>485</v>
      </c>
      <c r="B8" s="48">
        <f>IF(B5=0,"",'Résultat Budgétaire'!B15/B5)</f>
        <v>215.23165317703973</v>
      </c>
      <c r="C8" s="48">
        <f>IF(C5=0,"",'Résultat Budgétaire'!C15/C5)</f>
        <v>198.71455381186743</v>
      </c>
      <c r="D8" s="48">
        <f>IF(D5=0,"",'Résultat Budgétaire'!D15/D5)</f>
        <v>230.24239166513</v>
      </c>
      <c r="E8" s="48">
        <f>IF(E5=0,"",'Résultat Budgétaire'!E15/E5)</f>
        <v>63.58026822748639</v>
      </c>
      <c r="F8" s="10"/>
    </row>
    <row r="9" spans="1:5" ht="12.75">
      <c r="A9" s="319" t="s">
        <v>500</v>
      </c>
      <c r="B9" s="515" t="s">
        <v>494</v>
      </c>
      <c r="C9" s="516"/>
      <c r="D9" s="516"/>
      <c r="E9" s="517"/>
    </row>
    <row r="10" spans="1:5" ht="12.75">
      <c r="A10" s="32" t="s">
        <v>487</v>
      </c>
      <c r="B10" s="48">
        <f>IF(B5=0,"",'Recettes budgétaires ordinaires'!B54/B5)</f>
        <v>1085.060989859522</v>
      </c>
      <c r="C10" s="48">
        <f>IF(C5=0,"",'Recettes budgétaires ordinaires'!C54/C5)</f>
        <v>1101.4424013371715</v>
      </c>
      <c r="D10" s="48">
        <f>IF(D5=0,"",'Recettes budgétaires ordinaires'!D54/D5)</f>
        <v>1144.7374220910935</v>
      </c>
      <c r="E10" s="48">
        <f>IF(E5=0,"",'Recettes budgétaires ordinaires'!E54/E5)</f>
        <v>992.8092294220668</v>
      </c>
    </row>
    <row r="11" spans="1:5" ht="12.75">
      <c r="A11" s="286" t="s">
        <v>489</v>
      </c>
      <c r="B11" s="48">
        <f>IF(B5=0,"",'Recettes budgétaires ordinaires'!B14/B5)</f>
        <v>36.56166713182621</v>
      </c>
      <c r="C11" s="48">
        <f>IF(C5=0,"",'Recettes budgétaires ordinaires'!C14/C5)</f>
        <v>36.6686944005943</v>
      </c>
      <c r="D11" s="48">
        <f>IF(D5=0,"",'Recettes budgétaires ordinaires'!D14/D5)</f>
        <v>37.92713350543979</v>
      </c>
      <c r="E11" s="48">
        <f>IF(E5=0,"",'Recettes budgétaires ordinaires'!E14/E5)</f>
        <v>40.842163333026086</v>
      </c>
    </row>
    <row r="12" spans="1:5" ht="12.75">
      <c r="A12" s="32" t="s">
        <v>490</v>
      </c>
      <c r="B12" s="48">
        <f>IF(B5=0,"",'Recettes budgétaires ordinaires'!B43/B5)</f>
        <v>1001.0067596985766</v>
      </c>
      <c r="C12" s="48">
        <f>IF(C5=0,"",'Recettes budgétaires ordinaires'!C43/C5)</f>
        <v>1024.1383443216641</v>
      </c>
      <c r="D12" s="48">
        <f>IF(D5=0,"",'Recettes budgétaires ordinaires'!D43/D5)</f>
        <v>1071.4732620320856</v>
      </c>
      <c r="E12" s="48">
        <f>IF(E5=0,"",'Recettes budgétaires ordinaires'!E43/E5)</f>
        <v>925.291036961932</v>
      </c>
    </row>
    <row r="13" spans="1:5" ht="12.75">
      <c r="A13" s="32" t="s">
        <v>491</v>
      </c>
      <c r="B13" s="48">
        <f>IF(B5=0,"",'Recettes budgétaires ordinaires'!B52/B5)</f>
        <v>35.24336031258722</v>
      </c>
      <c r="C13" s="48">
        <f>IF(C5=0,"",'Recettes budgétaires ordinaires'!C52/C5)</f>
        <v>31.34944934534311</v>
      </c>
      <c r="D13" s="48">
        <f>IF(D5=0,"",'Recettes budgétaires ordinaires'!D52/D5)</f>
        <v>31.882834224598927</v>
      </c>
      <c r="E13" s="48">
        <f>IF(E5=0,"",'Recettes budgétaires ordinaires'!E52/E5)</f>
        <v>22.040171444372753</v>
      </c>
    </row>
    <row r="14" spans="1:5" ht="12.75">
      <c r="A14" s="32"/>
      <c r="B14" s="512"/>
      <c r="C14" s="513"/>
      <c r="D14" s="513"/>
      <c r="E14" s="514"/>
    </row>
    <row r="15" spans="1:5" ht="12.75">
      <c r="A15" s="32" t="s">
        <v>492</v>
      </c>
      <c r="B15" s="323">
        <f>IF(B5=0,"",'Recettes budgétaires ordinaires'!B20/B5)</f>
        <v>182.96077960740533</v>
      </c>
      <c r="C15" s="323">
        <f>IF(C5=0,"",'Recettes budgétaires ordinaires'!C20/C5)</f>
        <v>192.7502451481103</v>
      </c>
      <c r="D15" s="323">
        <f>IF(D5=0,"",'Recettes budgétaires ordinaires'!D20/D5)</f>
        <v>206.9522801032639</v>
      </c>
      <c r="E15" s="323">
        <f>IF(E5=0,"",'Recettes budgétaires ordinaires'!E20/E5)</f>
        <v>134.75404369066274</v>
      </c>
    </row>
    <row r="16" spans="1:5" ht="12.75">
      <c r="A16" s="32" t="s">
        <v>493</v>
      </c>
      <c r="B16" s="323">
        <f>IF(B5=0,"",'Recettes budgétaires ordinaires'!B21/B5)</f>
        <v>204.31859521815983</v>
      </c>
      <c r="C16" s="323">
        <f>IF(C5=0,"",'Recettes budgétaires ordinaires'!C21/C5)</f>
        <v>198.8828489181911</v>
      </c>
      <c r="D16" s="323">
        <f>IF(D5=0,"",'Recettes budgétaires ordinaires'!D21/D5)</f>
        <v>226.80273188272176</v>
      </c>
      <c r="E16" s="323">
        <f>IF(E5=0,"",'Recettes budgétaires ordinaires'!E21/E5)</f>
        <v>159.70808738132547</v>
      </c>
    </row>
    <row r="17" spans="1:5" ht="12.75">
      <c r="A17" s="14" t="s">
        <v>495</v>
      </c>
      <c r="B17" s="48">
        <f>IF(B5=0,"",'Recettes budgétaires ordinaires'!B29/B5)</f>
        <v>194.207109498558</v>
      </c>
      <c r="C17" s="48">
        <f>IF(C5=0,"",'Recettes budgétaires ordinaires'!C29/C5)</f>
        <v>193.96417030364938</v>
      </c>
      <c r="D17" s="48">
        <f>IF(D5=0,"",'Recettes budgétaires ordinaires'!D29/D5)</f>
        <v>201.4732094781486</v>
      </c>
      <c r="E17" s="48">
        <f>IF(E5=0,"",'Recettes budgétaires ordinaires'!E29/E5)</f>
        <v>187.22316250345654</v>
      </c>
    </row>
    <row r="18" spans="1:5" ht="12.75">
      <c r="A18" s="14" t="s">
        <v>535</v>
      </c>
      <c r="B18" s="386">
        <f>SUM(B15:B17)</f>
        <v>581.4864843241231</v>
      </c>
      <c r="C18" s="386">
        <f>SUM(C15:C17)</f>
        <v>585.5972643699508</v>
      </c>
      <c r="D18" s="386">
        <f>SUM(D15:D17)</f>
        <v>635.2282214641343</v>
      </c>
      <c r="E18" s="386">
        <f>SUM(E15:E17)</f>
        <v>481.68529357544475</v>
      </c>
    </row>
    <row r="19" spans="1:5" ht="12.75">
      <c r="A19" s="14" t="s">
        <v>501</v>
      </c>
      <c r="B19" s="311">
        <f>IF('Recettes budgétaires ordinaires'!B54=0,"",'Recettes budgétaires ordinaires'!B30/'Recettes budgétaires ordinaires'!B54)</f>
        <v>0.5466642485102643</v>
      </c>
      <c r="C19" s="311">
        <f>IF('Recettes budgétaires ordinaires'!C54=0,"",'Recettes budgétaires ordinaires'!C30/'Recettes budgétaires ordinaires'!C54)</f>
        <v>0.5426234832353589</v>
      </c>
      <c r="D19" s="311">
        <f>IF('Recettes budgétaires ordinaires'!D54=0,"",'Recettes budgétaires ordinaires'!D30/'Recettes budgétaires ordinaires'!D54)</f>
        <v>0.5654901966829731</v>
      </c>
      <c r="E19" s="311">
        <f>IF('Recettes budgétaires ordinaires'!E54=0,"",'Recettes budgétaires ordinaires'!E30/'Recettes budgétaires ordinaires'!E54)</f>
        <v>0.4963196108410982</v>
      </c>
    </row>
    <row r="20" spans="1:3" ht="12.75">
      <c r="A20" s="14"/>
      <c r="B20" s="15"/>
      <c r="C20" s="123"/>
    </row>
    <row r="21" spans="1:5" ht="12.75">
      <c r="A21" s="319" t="s">
        <v>502</v>
      </c>
      <c r="B21" s="518" t="s">
        <v>503</v>
      </c>
      <c r="C21" s="519"/>
      <c r="D21" s="519"/>
      <c r="E21" s="520"/>
    </row>
    <row r="22" spans="1:5" ht="12.75">
      <c r="A22" s="14" t="s">
        <v>504</v>
      </c>
      <c r="B22" s="324">
        <f>IF(B5=0,"",'Dépenses budgétaires ordinaires'!B58/B5)</f>
        <v>1107.4970871708997</v>
      </c>
      <c r="C22" s="324">
        <f>IF(C5=0,"",'Dépenses budgétaires ordinaires'!C58/C5)</f>
        <v>1137.882876775931</v>
      </c>
      <c r="D22" s="324">
        <f>IF(D5=0,"",'Dépenses budgétaires ordinaires'!D58/D5)</f>
        <v>1151.7470320855614</v>
      </c>
      <c r="E22" s="324">
        <f>IF(E5=0,"",'Dépenses budgétaires ordinaires'!E58/E5)</f>
        <v>1153.4741736565582</v>
      </c>
    </row>
    <row r="23" spans="1:5" ht="12.75">
      <c r="A23" s="14" t="s">
        <v>505</v>
      </c>
      <c r="B23" s="322">
        <f>IF(B5=0,"",'Dépenses budgétaires ordinaires'!B46/ratios!B5)</f>
        <v>402.3500883803144</v>
      </c>
      <c r="C23" s="322">
        <f>IF(C5=0,"",'Dépenses budgétaires ordinaires'!C46/ratios!C5)</f>
        <v>430.07051815396045</v>
      </c>
      <c r="D23" s="322">
        <f>IF(D5=0,"",'Dépenses budgétaires ordinaires'!D46/ratios!D5)</f>
        <v>443.59063802323436</v>
      </c>
      <c r="E23" s="322">
        <f>IF(E5=0,"",'Dépenses budgétaires ordinaires'!E46/ratios!E5)</f>
        <v>439.07115494515625</v>
      </c>
    </row>
    <row r="24" spans="1:5" ht="12.75">
      <c r="A24" s="14" t="s">
        <v>506</v>
      </c>
      <c r="B24" s="322">
        <f>IF(B5=0,"",'Dépenses budgétaires ordinaires'!B34/ratios!B5)</f>
        <v>111.4749176667597</v>
      </c>
      <c r="C24" s="322">
        <f>IF(C5=0,"",'Dépenses budgétaires ordinaires'!C34/ratios!C5)</f>
        <v>113.39077351657535</v>
      </c>
      <c r="D24" s="322">
        <f>IF(D5=0,"",'Dépenses budgétaires ordinaires'!D34/ratios!D5)</f>
        <v>113.59165498801403</v>
      </c>
      <c r="E24" s="322">
        <f>IF(E5=0,"",'Dépenses budgétaires ordinaires'!E34/ratios!E5)</f>
        <v>119.19626509355702</v>
      </c>
    </row>
    <row r="25" spans="1:5" ht="12.75">
      <c r="A25" s="14" t="s">
        <v>507</v>
      </c>
      <c r="B25" s="322">
        <f>IF(B5=0,"",'dépenses de personnel'!D9/B5)</f>
        <v>429.3656609917202</v>
      </c>
      <c r="C25" s="322">
        <f>IF(C5=0,"",'dépenses de personnel'!D10/C5)</f>
        <v>446.82978085244685</v>
      </c>
      <c r="D25" s="322">
        <f>IF(D5=0,"",'dépenses de personnel'!D11/D5)</f>
        <v>449.91996035404753</v>
      </c>
      <c r="E25" s="322">
        <f>IF(E5=0,"",'dépenses de personnel'!D12/E5)</f>
        <v>443.3977463360679</v>
      </c>
    </row>
    <row r="26" spans="1:5" ht="12.75">
      <c r="A26" s="14" t="s">
        <v>508</v>
      </c>
      <c r="B26" s="322">
        <f>IF(B5=0,"",'Dépenses budgétaires ordinaires'!B56/ratios!B5)</f>
        <v>162.58293422643968</v>
      </c>
      <c r="C26" s="322">
        <f>IF(C5=0,"",'Dépenses budgétaires ordinaires'!C56/ratios!C5)</f>
        <v>147.5219741851611</v>
      </c>
      <c r="D26" s="322">
        <f>IF(D5=0,"",'Dépenses budgétaires ordinaires'!D56/ratios!D5)</f>
        <v>144.4887765074682</v>
      </c>
      <c r="E26" s="322">
        <f>IF(E5=0,"",'Dépenses budgétaires ordinaires'!E56/ratios!E5)</f>
        <v>151.73102774449256</v>
      </c>
    </row>
    <row r="27" spans="1:5" ht="12.75">
      <c r="A27" s="14" t="s">
        <v>509</v>
      </c>
      <c r="B27" s="325">
        <f>IF('Dépenses budgétaires ordinaires'!B58=0,"",'Recettes budgétaires ordinaires'!B30/'Dépenses budgétaires ordinaires'!B58)</f>
        <v>0.5355897161992507</v>
      </c>
      <c r="C27" s="325">
        <f>IF('Dépenses budgétaires ordinaires'!C58=0,"",'Recettes budgétaires ordinaires'!C30/'Dépenses budgétaires ordinaires'!C58)</f>
        <v>0.5252460728560427</v>
      </c>
      <c r="D27" s="325">
        <f>IF('Dépenses budgétaires ordinaires'!D58=0,"",'Recettes budgétaires ordinaires'!D30/'Dépenses budgétaires ordinaires'!D58)</f>
        <v>0.5620485852665625</v>
      </c>
      <c r="E27" s="325">
        <f>IF('Dépenses budgétaires ordinaires'!E58=0,"",'Recettes budgétaires ordinaires'!E30/'Dépenses budgétaires ordinaires'!E58)</f>
        <v>0.4271883165135564</v>
      </c>
    </row>
    <row r="28" spans="1:3" ht="12.75">
      <c r="A28" s="14"/>
      <c r="B28" s="15"/>
      <c r="C28" s="123"/>
    </row>
    <row r="29" spans="1:5" ht="12.75">
      <c r="A29" s="14" t="s">
        <v>533</v>
      </c>
      <c r="B29" s="322">
        <f>IF('Carte Identité'!$C$21=0,"",'Dépenses budgétaires ordinaires'!B27/'Carte Identité'!$C$21)</f>
        <v>1096.7174040148118</v>
      </c>
      <c r="C29" s="322">
        <f>IF('Carte Identité'!$C$21=0,"",'Dépenses budgétaires ordinaires'!C27/'Carte Identité'!$C$21)</f>
        <v>1061.548723445722</v>
      </c>
      <c r="D29" s="322">
        <f>IF('Carte Identité'!$C$21=0,"",'Dépenses budgétaires ordinaires'!D27/'Carte Identité'!$C$21)</f>
        <v>1193.1060222178912</v>
      </c>
      <c r="E29" s="322">
        <f>IF('Carte Identité'!$C$21=0,"",'Dépenses budgétaires ordinaires'!E27/'Carte Identité'!$C$21)</f>
        <v>1091.8665952056128</v>
      </c>
    </row>
    <row r="30" spans="1:5" ht="12.75">
      <c r="A30" s="14" t="s">
        <v>534</v>
      </c>
      <c r="B30" s="322">
        <f>IF('Carte Identité'!$C$21=0,"",'Investissements extraordinaires'!G11/'Carte Identité'!$C$21)</f>
        <v>7533.118105632429</v>
      </c>
      <c r="C30" s="322">
        <f>IF('Carte Identité'!$C$21=0,"",'Investissements extraordinaires'!H11/'Carte Identité'!$C$21)</f>
        <v>13156.025920873122</v>
      </c>
      <c r="D30" s="322">
        <f>IF('Carte Identité'!$C$21=0,"",'Investissements extraordinaires'!I11/'Carte Identité'!$C$21)</f>
        <v>6026.957805496005</v>
      </c>
      <c r="E30" s="322">
        <f>IF('Carte Identité'!$C$21=0,"",'Investissements extraordinaires'!J11/'Carte Identité'!$C$21)</f>
        <v>4303.011693626973</v>
      </c>
    </row>
    <row r="31" spans="1:3" ht="12.75">
      <c r="A31" s="14"/>
      <c r="B31" s="15"/>
      <c r="C31" s="123"/>
    </row>
    <row r="32" spans="1:3" ht="12.75">
      <c r="A32" s="14"/>
      <c r="B32" s="15"/>
      <c r="C32" s="123"/>
    </row>
    <row r="33" spans="1:3" ht="12.75">
      <c r="A33" s="14"/>
      <c r="B33" s="15"/>
      <c r="C33" s="123"/>
    </row>
    <row r="34" spans="1:3" ht="12.75">
      <c r="A34" s="14"/>
      <c r="B34" s="15"/>
      <c r="C34" s="123"/>
    </row>
    <row r="35" spans="1:3" ht="12.75">
      <c r="A35" s="14"/>
      <c r="B35" s="15"/>
      <c r="C35" s="123"/>
    </row>
    <row r="36" spans="1:3" ht="12.75">
      <c r="A36" s="14"/>
      <c r="B36" s="15"/>
      <c r="C36" s="123"/>
    </row>
    <row r="37" spans="1:3" ht="12.75">
      <c r="A37" s="14"/>
      <c r="B37" s="15"/>
      <c r="C37" s="123"/>
    </row>
    <row r="38" spans="1:3" ht="12.75">
      <c r="A38" s="14"/>
      <c r="B38" s="15"/>
      <c r="C38" s="123"/>
    </row>
    <row r="39" spans="1:3" ht="12.75">
      <c r="A39" s="14"/>
      <c r="B39" s="15"/>
      <c r="C39" s="123"/>
    </row>
    <row r="40" spans="1:3" ht="12.75">
      <c r="A40" s="14"/>
      <c r="B40" s="15"/>
      <c r="C40" s="123"/>
    </row>
    <row r="41" spans="1:3" ht="12.75">
      <c r="A41" s="14"/>
      <c r="B41" s="15"/>
      <c r="C41" s="123"/>
    </row>
    <row r="42" spans="1:3" ht="12.75">
      <c r="A42" s="14"/>
      <c r="B42" s="15"/>
      <c r="C42" s="123"/>
    </row>
    <row r="43" spans="1:3" ht="12.75">
      <c r="A43" s="14"/>
      <c r="B43" s="15"/>
      <c r="C43" s="123"/>
    </row>
    <row r="44" spans="1:3" ht="12.75">
      <c r="A44" s="14"/>
      <c r="B44" s="15"/>
      <c r="C44" s="123"/>
    </row>
    <row r="45" spans="1:3" ht="12.75">
      <c r="A45" s="14"/>
      <c r="B45" s="15"/>
      <c r="C45" s="123"/>
    </row>
    <row r="46" spans="1:3" ht="12.75">
      <c r="A46" s="14"/>
      <c r="B46" s="15"/>
      <c r="C46" s="123"/>
    </row>
    <row r="47" spans="1:3" ht="12.75">
      <c r="A47" s="14"/>
      <c r="B47" s="15"/>
      <c r="C47" s="123"/>
    </row>
    <row r="48" spans="1:3" ht="12.75">
      <c r="A48" s="14"/>
      <c r="B48" s="15"/>
      <c r="C48" s="123"/>
    </row>
    <row r="49" spans="1:3" ht="12.75">
      <c r="A49" s="14"/>
      <c r="B49" s="15"/>
      <c r="C49" s="123"/>
    </row>
    <row r="50" spans="1:3" ht="12.75">
      <c r="A50" s="14"/>
      <c r="B50" s="15"/>
      <c r="C50" s="123"/>
    </row>
    <row r="51" spans="1:3" ht="12.75">
      <c r="A51" s="14"/>
      <c r="B51" s="15"/>
      <c r="C51" s="123"/>
    </row>
    <row r="52" spans="1:3" ht="12.75">
      <c r="A52" s="14"/>
      <c r="B52" s="15"/>
      <c r="C52" s="123"/>
    </row>
    <row r="53" spans="2:3" ht="12.75">
      <c r="B53" s="15"/>
      <c r="C53" s="123"/>
    </row>
    <row r="54" ht="12.75">
      <c r="B54" s="15"/>
    </row>
    <row r="55" ht="12.75">
      <c r="B55" s="15"/>
    </row>
  </sheetData>
  <sheetProtection/>
  <mergeCells count="3">
    <mergeCell ref="B14:E14"/>
    <mergeCell ref="B9:E9"/>
    <mergeCell ref="B21:E21"/>
  </mergeCells>
  <printOptions/>
  <pageMargins left="0.787401575" right="0.787401575" top="0.984251969" bottom="0.984251969" header="0.4921259845" footer="0.4921259845"/>
  <pageSetup horizontalDpi="300" verticalDpi="300" orientation="landscape" paperSize="9" r:id="rId1"/>
</worksheet>
</file>

<file path=xl/worksheets/sheet22.xml><?xml version="1.0" encoding="utf-8"?>
<worksheet xmlns="http://schemas.openxmlformats.org/spreadsheetml/2006/main" xmlns:r="http://schemas.openxmlformats.org/officeDocument/2006/relationships">
  <sheetPr codeName="Feuil21"/>
  <dimension ref="A1:H53"/>
  <sheetViews>
    <sheetView zoomScalePageLayoutView="0" workbookViewId="0" topLeftCell="A1">
      <selection activeCell="F53" sqref="F53"/>
    </sheetView>
  </sheetViews>
  <sheetFormatPr defaultColWidth="11.421875" defaultRowHeight="12.75"/>
  <cols>
    <col min="1" max="1" width="26.8515625" style="0" customWidth="1"/>
    <col min="2" max="2" width="19.140625" style="0" customWidth="1"/>
    <col min="3" max="3" width="19.8515625" style="0" customWidth="1"/>
  </cols>
  <sheetData>
    <row r="1" spans="1:8" ht="12.75">
      <c r="A1" s="19" t="s">
        <v>0</v>
      </c>
      <c r="B1" s="34"/>
      <c r="C1" s="193" t="s">
        <v>1</v>
      </c>
      <c r="D1" s="34"/>
      <c r="E1" s="193" t="str">
        <f>Coordonnées!C1</f>
        <v>AISEAU-PRESLES</v>
      </c>
      <c r="F1" s="34"/>
      <c r="G1" s="193" t="s">
        <v>341</v>
      </c>
      <c r="H1" s="100">
        <f>Coordonnées!E1</f>
        <v>52074</v>
      </c>
    </row>
    <row r="2" spans="1:8" ht="12.75">
      <c r="A2" s="23"/>
      <c r="B2" s="27"/>
      <c r="C2" s="27"/>
      <c r="D2" s="203"/>
      <c r="E2" s="27"/>
      <c r="F2" s="27"/>
      <c r="G2" s="203" t="s">
        <v>2</v>
      </c>
      <c r="H2" s="204">
        <f>Coordonnées!E2</f>
        <v>2014</v>
      </c>
    </row>
    <row r="4" spans="1:7" ht="12.75">
      <c r="A4" s="229" t="s">
        <v>475</v>
      </c>
      <c r="B4" s="31"/>
      <c r="C4" s="127"/>
      <c r="D4" s="10"/>
      <c r="E4" s="10"/>
      <c r="F4" s="10"/>
      <c r="G4" s="10"/>
    </row>
    <row r="5" spans="1:7" ht="12.75">
      <c r="A5" s="128"/>
      <c r="B5" s="31"/>
      <c r="C5" s="127"/>
      <c r="D5" s="10"/>
      <c r="E5" s="10"/>
      <c r="F5" s="10"/>
      <c r="G5" s="10"/>
    </row>
    <row r="6" spans="1:7" ht="12.75">
      <c r="A6" s="128"/>
      <c r="B6" s="31"/>
      <c r="C6" s="127"/>
      <c r="D6" s="10"/>
      <c r="E6" s="10"/>
      <c r="F6" s="10"/>
      <c r="G6" s="10"/>
    </row>
    <row r="7" spans="1:7" ht="12.75">
      <c r="A7" s="128"/>
      <c r="B7" s="31"/>
      <c r="C7" s="127"/>
      <c r="D7" s="10"/>
      <c r="E7" s="10"/>
      <c r="F7" s="10"/>
      <c r="G7" s="10"/>
    </row>
    <row r="8" spans="1:7" ht="12.75">
      <c r="A8" s="128"/>
      <c r="B8" s="31"/>
      <c r="C8" s="127"/>
      <c r="D8" s="10"/>
      <c r="E8" s="10"/>
      <c r="F8" s="10"/>
      <c r="G8" s="10"/>
    </row>
    <row r="9" spans="1:5" ht="12.75">
      <c r="A9" s="128"/>
      <c r="B9" s="31"/>
      <c r="C9" s="127"/>
      <c r="D9" s="10"/>
      <c r="E9" s="10"/>
    </row>
    <row r="10" spans="1:5" ht="12.75">
      <c r="A10" s="128"/>
      <c r="B10" s="31"/>
      <c r="C10" s="131"/>
      <c r="D10" s="12"/>
      <c r="E10" s="12"/>
    </row>
    <row r="11" spans="1:5" ht="12.75">
      <c r="A11" s="130"/>
      <c r="B11" s="31"/>
      <c r="C11" s="127"/>
      <c r="D11" s="10"/>
      <c r="E11" s="10"/>
    </row>
    <row r="12" spans="1:5" ht="12.75">
      <c r="A12" s="128"/>
      <c r="B12" s="31"/>
      <c r="C12" s="127"/>
      <c r="D12" s="10"/>
      <c r="E12" s="10"/>
    </row>
    <row r="13" spans="1:5" ht="12.75">
      <c r="A13" s="128"/>
      <c r="B13" s="31"/>
      <c r="C13" s="127"/>
      <c r="D13" s="10"/>
      <c r="E13" s="10"/>
    </row>
    <row r="14" spans="1:5" ht="12.75">
      <c r="A14" s="128"/>
      <c r="B14" s="31"/>
      <c r="C14" s="127"/>
      <c r="D14" s="10"/>
      <c r="E14" s="10"/>
    </row>
    <row r="15" spans="1:3" ht="12.75">
      <c r="A15" s="128"/>
      <c r="B15" s="15"/>
      <c r="C15" s="123"/>
    </row>
    <row r="16" spans="1:3" ht="12.75">
      <c r="A16" s="129"/>
      <c r="B16" s="15"/>
      <c r="C16" s="123"/>
    </row>
    <row r="17" spans="1:3" ht="12.75">
      <c r="A17" s="129"/>
      <c r="B17" s="15"/>
      <c r="C17" s="123"/>
    </row>
    <row r="18" spans="1:3" ht="12.75">
      <c r="A18" s="129"/>
      <c r="B18" s="15"/>
      <c r="C18" s="123"/>
    </row>
    <row r="19" spans="1:3" ht="12.75">
      <c r="A19" s="129"/>
      <c r="B19" s="15"/>
      <c r="C19" s="123"/>
    </row>
    <row r="20" spans="1:3" ht="12.75">
      <c r="A20" s="129"/>
      <c r="B20" s="15"/>
      <c r="C20" s="123"/>
    </row>
    <row r="21" spans="1:3" ht="12.75">
      <c r="A21" s="129"/>
      <c r="B21" s="15"/>
      <c r="C21" s="123"/>
    </row>
    <row r="22" spans="1:3" ht="12.75">
      <c r="A22" s="129"/>
      <c r="B22" s="15"/>
      <c r="C22" s="123"/>
    </row>
    <row r="23" spans="1:3" ht="12.75">
      <c r="A23" s="129"/>
      <c r="B23" s="15"/>
      <c r="C23" s="123"/>
    </row>
    <row r="24" spans="1:3" ht="12.75">
      <c r="A24" s="129"/>
      <c r="B24" s="15"/>
      <c r="C24" s="123"/>
    </row>
    <row r="25" spans="1:3" ht="12.75">
      <c r="A25" s="129"/>
      <c r="B25" s="15"/>
      <c r="C25" s="123"/>
    </row>
    <row r="26" spans="1:3" ht="12.75">
      <c r="A26" s="129"/>
      <c r="B26" s="15"/>
      <c r="C26" s="123"/>
    </row>
    <row r="27" spans="1:3" ht="12.75">
      <c r="A27" s="129"/>
      <c r="B27" s="15"/>
      <c r="C27" s="123"/>
    </row>
    <row r="28" spans="1:3" ht="12.75">
      <c r="A28" s="129"/>
      <c r="B28" s="15"/>
      <c r="C28" s="123"/>
    </row>
    <row r="29" spans="1:3" ht="12.75">
      <c r="A29" s="129"/>
      <c r="B29" s="15"/>
      <c r="C29" s="123"/>
    </row>
    <row r="30" spans="1:3" ht="12.75">
      <c r="A30" s="129"/>
      <c r="B30" s="15"/>
      <c r="C30" s="123"/>
    </row>
    <row r="31" spans="1:3" ht="12.75">
      <c r="A31" s="129"/>
      <c r="B31" s="15"/>
      <c r="C31" s="123"/>
    </row>
    <row r="32" spans="1:3" ht="12.75">
      <c r="A32" s="129"/>
      <c r="B32" s="15"/>
      <c r="C32" s="123"/>
    </row>
    <row r="33" spans="1:3" ht="12.75">
      <c r="A33" s="129"/>
      <c r="B33" s="15"/>
      <c r="C33" s="123"/>
    </row>
    <row r="34" spans="1:3" ht="12.75">
      <c r="A34" s="129"/>
      <c r="B34" s="15"/>
      <c r="C34" s="123"/>
    </row>
    <row r="35" spans="1:3" ht="12.75">
      <c r="A35" s="129"/>
      <c r="B35" s="15"/>
      <c r="C35" s="123"/>
    </row>
    <row r="36" spans="1:3" ht="12.75">
      <c r="A36" s="129"/>
      <c r="B36" s="15"/>
      <c r="C36" s="123"/>
    </row>
    <row r="37" spans="1:3" ht="12.75">
      <c r="A37" s="129"/>
      <c r="B37" s="15"/>
      <c r="C37" s="123"/>
    </row>
    <row r="38" spans="1:3" ht="12.75">
      <c r="A38" s="129"/>
      <c r="B38" s="15"/>
      <c r="C38" s="123"/>
    </row>
    <row r="39" spans="1:3" ht="12.75">
      <c r="A39" s="129"/>
      <c r="B39" s="15"/>
      <c r="C39" s="123"/>
    </row>
    <row r="40" spans="1:3" ht="12.75">
      <c r="A40" s="129"/>
      <c r="B40" s="15"/>
      <c r="C40" s="123"/>
    </row>
    <row r="41" spans="1:3" ht="12.75">
      <c r="A41" s="129"/>
      <c r="B41" s="15"/>
      <c r="C41" s="123"/>
    </row>
    <row r="42" spans="1:3" ht="12.75">
      <c r="A42" s="129"/>
      <c r="B42" s="15"/>
      <c r="C42" s="123"/>
    </row>
    <row r="43" spans="1:3" ht="12.75">
      <c r="A43" s="129"/>
      <c r="B43" s="15"/>
      <c r="C43" s="123"/>
    </row>
    <row r="44" spans="1:3" ht="12.75">
      <c r="A44" s="129"/>
      <c r="B44" s="15"/>
      <c r="C44" s="123"/>
    </row>
    <row r="45" spans="1:3" ht="12.75">
      <c r="A45" s="129"/>
      <c r="B45" s="15"/>
      <c r="C45" s="123"/>
    </row>
    <row r="46" spans="1:3" ht="12.75">
      <c r="A46" s="129"/>
      <c r="B46" s="15"/>
      <c r="C46" s="123"/>
    </row>
    <row r="47" spans="1:3" ht="12.75">
      <c r="A47" s="129"/>
      <c r="B47" s="15"/>
      <c r="C47" s="123"/>
    </row>
    <row r="48" spans="1:3" ht="12.75">
      <c r="A48" s="129"/>
      <c r="B48" s="15"/>
      <c r="C48" s="123"/>
    </row>
    <row r="49" spans="1:3" ht="12.75">
      <c r="A49" s="129"/>
      <c r="B49" s="15"/>
      <c r="C49" s="123"/>
    </row>
    <row r="50" spans="1:3" ht="12.75">
      <c r="A50" s="129"/>
      <c r="B50" s="15"/>
      <c r="C50" s="123"/>
    </row>
    <row r="51" spans="2:3" ht="12.75">
      <c r="B51" s="15"/>
      <c r="C51" s="123"/>
    </row>
    <row r="52" ht="12.75">
      <c r="B52" s="15"/>
    </row>
    <row r="53" ht="12.75">
      <c r="B53" s="15"/>
    </row>
  </sheetData>
  <sheetProtection/>
  <printOptions/>
  <pageMargins left="0.787401575" right="0.787401575" top="0.984251969" bottom="0.984251969" header="0.4921259845" footer="0.4921259845"/>
  <pageSetup horizontalDpi="300" verticalDpi="300" orientation="landscape" paperSize="9" r:id="rId2"/>
  <drawing r:id="rId1"/>
</worksheet>
</file>

<file path=xl/worksheets/sheet2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Feuil3">
    <pageSetUpPr fitToPage="1"/>
  </sheetPr>
  <dimension ref="A1:I34"/>
  <sheetViews>
    <sheetView zoomScaleSheetLayoutView="100" zoomScalePageLayoutView="0" workbookViewId="0" topLeftCell="A1">
      <selection activeCell="I9" sqref="I9"/>
    </sheetView>
  </sheetViews>
  <sheetFormatPr defaultColWidth="11.421875" defaultRowHeight="12.75"/>
  <sheetData>
    <row r="1" spans="1:9" ht="12.75">
      <c r="A1" s="19" t="s">
        <v>0</v>
      </c>
      <c r="B1" s="34"/>
      <c r="C1" s="427" t="s">
        <v>1</v>
      </c>
      <c r="D1" s="428"/>
      <c r="E1" s="428"/>
      <c r="F1" s="193" t="str">
        <f>Coordonnées!C1</f>
        <v>AISEAU-PRESLES</v>
      </c>
      <c r="G1" s="34"/>
      <c r="H1" s="193" t="s">
        <v>341</v>
      </c>
      <c r="I1" s="100">
        <f>Coordonnées!E1</f>
        <v>52074</v>
      </c>
    </row>
    <row r="2" spans="1:9" ht="12.75">
      <c r="A2" s="23"/>
      <c r="B2" s="27"/>
      <c r="C2" s="203"/>
      <c r="D2" s="27"/>
      <c r="E2" s="27"/>
      <c r="F2" s="203"/>
      <c r="G2" s="27"/>
      <c r="H2" s="203" t="s">
        <v>2</v>
      </c>
      <c r="I2" s="204">
        <f>Coordonnées!E2</f>
        <v>2014</v>
      </c>
    </row>
    <row r="4" spans="1:7" ht="12.75">
      <c r="A4" s="295"/>
      <c r="B4" s="421" t="s">
        <v>390</v>
      </c>
      <c r="C4" s="422"/>
      <c r="D4" s="422"/>
      <c r="E4" s="422"/>
      <c r="F4" s="422"/>
      <c r="G4" s="423"/>
    </row>
    <row r="5" spans="1:7" ht="12.75">
      <c r="A5" s="296">
        <v>1</v>
      </c>
      <c r="B5" s="368" t="s">
        <v>12</v>
      </c>
      <c r="C5" s="369"/>
      <c r="D5" s="369"/>
      <c r="E5" s="369"/>
      <c r="F5" s="369"/>
      <c r="G5" s="370"/>
    </row>
    <row r="6" spans="1:7" ht="12.75">
      <c r="A6" s="296"/>
      <c r="B6" s="371"/>
      <c r="C6" s="372" t="s">
        <v>33</v>
      </c>
      <c r="D6" s="373"/>
      <c r="E6" s="373"/>
      <c r="F6" s="373"/>
      <c r="G6" s="374"/>
    </row>
    <row r="7" spans="1:7" ht="12.75">
      <c r="A7" s="296"/>
      <c r="B7" s="371"/>
      <c r="C7" s="375" t="s">
        <v>137</v>
      </c>
      <c r="D7" s="373"/>
      <c r="E7" s="373"/>
      <c r="F7" s="373"/>
      <c r="G7" s="374"/>
    </row>
    <row r="8" spans="1:7" ht="12.75">
      <c r="A8" s="296">
        <v>2</v>
      </c>
      <c r="B8" s="368" t="s">
        <v>13</v>
      </c>
      <c r="C8" s="369"/>
      <c r="D8" s="369"/>
      <c r="E8" s="369"/>
      <c r="F8" s="369"/>
      <c r="G8" s="370"/>
    </row>
    <row r="9" spans="1:7" ht="12.75">
      <c r="A9" s="296"/>
      <c r="B9" s="371"/>
      <c r="C9" s="375" t="s">
        <v>521</v>
      </c>
      <c r="D9" s="373"/>
      <c r="E9" s="373"/>
      <c r="F9" s="373"/>
      <c r="G9" s="374"/>
    </row>
    <row r="10" spans="1:7" ht="12.75">
      <c r="A10" s="296"/>
      <c r="B10" s="371"/>
      <c r="C10" s="375" t="s">
        <v>141</v>
      </c>
      <c r="D10" s="373"/>
      <c r="E10" s="373"/>
      <c r="F10" s="373"/>
      <c r="G10" s="374"/>
    </row>
    <row r="11" spans="1:7" ht="12.75">
      <c r="A11" s="296"/>
      <c r="B11" s="371"/>
      <c r="C11" s="375" t="s">
        <v>139</v>
      </c>
      <c r="D11" s="373"/>
      <c r="E11" s="373"/>
      <c r="F11" s="373"/>
      <c r="G11" s="374"/>
    </row>
    <row r="12" spans="1:7" ht="12.75">
      <c r="A12" s="296"/>
      <c r="B12" s="371"/>
      <c r="C12" s="375" t="s">
        <v>142</v>
      </c>
      <c r="D12" s="373"/>
      <c r="E12" s="373"/>
      <c r="F12" s="373"/>
      <c r="G12" s="374"/>
    </row>
    <row r="13" spans="1:7" ht="12.75">
      <c r="A13" s="296"/>
      <c r="B13" s="371"/>
      <c r="C13" s="375" t="s">
        <v>151</v>
      </c>
      <c r="D13" s="373"/>
      <c r="E13" s="373"/>
      <c r="F13" s="373"/>
      <c r="G13" s="374"/>
    </row>
    <row r="14" spans="1:7" ht="12.75">
      <c r="A14" s="296"/>
      <c r="B14" s="371"/>
      <c r="C14" s="373"/>
      <c r="D14" s="373"/>
      <c r="E14" s="373"/>
      <c r="F14" s="373"/>
      <c r="G14" s="374"/>
    </row>
    <row r="15" spans="1:7" ht="12.75">
      <c r="A15" s="296">
        <v>3</v>
      </c>
      <c r="B15" s="368" t="s">
        <v>14</v>
      </c>
      <c r="C15" s="369"/>
      <c r="D15" s="369"/>
      <c r="E15" s="369"/>
      <c r="F15" s="369"/>
      <c r="G15" s="370"/>
    </row>
    <row r="16" spans="1:7" ht="12.75">
      <c r="A16" s="296"/>
      <c r="B16" s="368"/>
      <c r="C16" s="376" t="s">
        <v>522</v>
      </c>
      <c r="D16" s="369"/>
      <c r="E16" s="369"/>
      <c r="F16" s="369"/>
      <c r="G16" s="370"/>
    </row>
    <row r="17" spans="1:7" ht="12.75">
      <c r="A17" s="296">
        <v>4</v>
      </c>
      <c r="B17" s="368" t="s">
        <v>523</v>
      </c>
      <c r="C17" s="369"/>
      <c r="D17" s="369"/>
      <c r="E17" s="369"/>
      <c r="F17" s="369"/>
      <c r="G17" s="370"/>
    </row>
    <row r="18" spans="1:7" ht="12.75">
      <c r="A18" s="296">
        <v>5</v>
      </c>
      <c r="B18" s="368" t="s">
        <v>15</v>
      </c>
      <c r="C18" s="369"/>
      <c r="D18" s="369"/>
      <c r="E18" s="369"/>
      <c r="F18" s="369"/>
      <c r="G18" s="370"/>
    </row>
    <row r="19" spans="1:7" ht="12.75">
      <c r="A19" s="296"/>
      <c r="B19" s="371"/>
      <c r="C19" s="375" t="s">
        <v>121</v>
      </c>
      <c r="D19" s="373"/>
      <c r="E19" s="373"/>
      <c r="F19" s="373"/>
      <c r="G19" s="374"/>
    </row>
    <row r="20" spans="1:7" ht="12.75">
      <c r="A20" s="296"/>
      <c r="B20" s="371"/>
      <c r="C20" s="375" t="s">
        <v>155</v>
      </c>
      <c r="D20" s="373"/>
      <c r="E20" s="373"/>
      <c r="F20" s="373"/>
      <c r="G20" s="374"/>
    </row>
    <row r="21" spans="1:7" ht="12.75">
      <c r="A21" s="296">
        <v>6</v>
      </c>
      <c r="B21" s="368" t="s">
        <v>162</v>
      </c>
      <c r="C21" s="369"/>
      <c r="D21" s="369"/>
      <c r="E21" s="369"/>
      <c r="F21" s="369"/>
      <c r="G21" s="370"/>
    </row>
    <row r="22" spans="1:7" ht="12.75">
      <c r="A22" s="296"/>
      <c r="B22" s="368"/>
      <c r="C22" s="376" t="s">
        <v>202</v>
      </c>
      <c r="D22" s="376"/>
      <c r="E22" s="376"/>
      <c r="F22" s="369"/>
      <c r="G22" s="370"/>
    </row>
    <row r="23" spans="1:7" ht="12.75">
      <c r="A23" s="296"/>
      <c r="B23" s="368"/>
      <c r="C23" s="376" t="s">
        <v>203</v>
      </c>
      <c r="D23" s="369"/>
      <c r="E23" s="369"/>
      <c r="F23" s="369"/>
      <c r="G23" s="370"/>
    </row>
    <row r="24" spans="1:7" ht="12.75">
      <c r="A24" s="296">
        <v>7</v>
      </c>
      <c r="B24" s="377" t="s">
        <v>16</v>
      </c>
      <c r="C24" s="369"/>
      <c r="D24" s="369"/>
      <c r="E24" s="369"/>
      <c r="F24" s="369"/>
      <c r="G24" s="370"/>
    </row>
    <row r="25" spans="1:7" ht="12.75">
      <c r="A25" s="296">
        <v>8</v>
      </c>
      <c r="B25" s="377" t="s">
        <v>17</v>
      </c>
      <c r="C25" s="369"/>
      <c r="D25" s="369"/>
      <c r="E25" s="369"/>
      <c r="F25" s="369"/>
      <c r="G25" s="370"/>
    </row>
    <row r="26" spans="1:7" ht="12.75">
      <c r="A26" s="296">
        <v>9</v>
      </c>
      <c r="B26" s="377" t="s">
        <v>312</v>
      </c>
      <c r="C26" s="369"/>
      <c r="D26" s="369"/>
      <c r="E26" s="369"/>
      <c r="F26" s="369"/>
      <c r="G26" s="370"/>
    </row>
    <row r="27" spans="1:7" ht="12.75">
      <c r="A27" s="296">
        <v>10</v>
      </c>
      <c r="B27" s="377" t="s">
        <v>18</v>
      </c>
      <c r="C27" s="369"/>
      <c r="D27" s="369"/>
      <c r="E27" s="369"/>
      <c r="F27" s="369"/>
      <c r="G27" s="370"/>
    </row>
    <row r="28" spans="1:7" ht="12.75">
      <c r="A28" s="296">
        <v>11</v>
      </c>
      <c r="B28" s="377" t="s">
        <v>156</v>
      </c>
      <c r="C28" s="369"/>
      <c r="D28" s="369"/>
      <c r="E28" s="369"/>
      <c r="F28" s="369"/>
      <c r="G28" s="370"/>
    </row>
    <row r="29" spans="1:7" ht="12.75">
      <c r="A29" s="296">
        <v>12</v>
      </c>
      <c r="B29" s="378" t="s">
        <v>474</v>
      </c>
      <c r="C29" s="379"/>
      <c r="D29" s="369"/>
      <c r="E29" s="369"/>
      <c r="F29" s="369"/>
      <c r="G29" s="370"/>
    </row>
    <row r="30" spans="1:7" ht="12.75">
      <c r="A30" s="296">
        <v>13</v>
      </c>
      <c r="B30" s="424" t="s">
        <v>391</v>
      </c>
      <c r="C30" s="425"/>
      <c r="D30" s="425"/>
      <c r="E30" s="425"/>
      <c r="F30" s="425"/>
      <c r="G30" s="426"/>
    </row>
    <row r="31" spans="1:7" ht="12.75">
      <c r="A31" s="296"/>
      <c r="B31" s="380"/>
      <c r="C31" s="373"/>
      <c r="D31" s="373"/>
      <c r="E31" s="373"/>
      <c r="F31" s="373"/>
      <c r="G31" s="374"/>
    </row>
    <row r="32" spans="1:7" ht="12.75">
      <c r="A32" s="296"/>
      <c r="B32" s="380"/>
      <c r="C32" s="373"/>
      <c r="D32" s="373"/>
      <c r="E32" s="373"/>
      <c r="F32" s="373"/>
      <c r="G32" s="374"/>
    </row>
    <row r="33" spans="1:7" ht="12.75">
      <c r="A33" s="296"/>
      <c r="B33" s="380"/>
      <c r="C33" s="373"/>
      <c r="D33" s="373"/>
      <c r="E33" s="373"/>
      <c r="F33" s="373"/>
      <c r="G33" s="374"/>
    </row>
    <row r="34" spans="1:7" ht="12.75">
      <c r="A34" s="297"/>
      <c r="B34" s="381"/>
      <c r="C34" s="382"/>
      <c r="D34" s="382"/>
      <c r="E34" s="382"/>
      <c r="F34" s="382"/>
      <c r="G34" s="383"/>
    </row>
  </sheetData>
  <sheetProtection/>
  <mergeCells count="3">
    <mergeCell ref="B4:G4"/>
    <mergeCell ref="B30:G30"/>
    <mergeCell ref="C1:E1"/>
  </mergeCells>
  <hyperlinks>
    <hyperlink ref="C6" location="'tab.bord carte idt'!A1" display="1-a: Carte d'identité de la commune"/>
    <hyperlink ref="B24" location="'Réserves et provisions'!A1" display="Etat des réserves et des provisions"/>
    <hyperlink ref="C22:E22" location="'La trésorerie'!A1" display="6-1 Etat et rendement de la trésorerie"/>
    <hyperlink ref="C23" location="'La trésorerie (2)'!A1" display="6-2 Evolution sur le dernier exercice"/>
    <hyperlink ref="C16" location="'compte de résultats'!A1" display="3-1 Evolution des charges et produits courant "/>
    <hyperlink ref="B25" location="'Actifs immobilisés'!A1" display="Tableau synthétique des mutations de l'actif immobilisé"/>
    <hyperlink ref="B26" location="'hors bilan'!A1" display="Droits et garanties hors bilan"/>
    <hyperlink ref="B27" location="'Tiers subsidiés'!A1" display="Récapitulatif par secteur des tiers disposant d'une aide financière"/>
    <hyperlink ref="B28" location="'Principaux fournisseurs'!A1" display="Les principaux fournisseurs"/>
    <hyperlink ref="C7" location="'Résultat Budgétaire'!A1" display="1-b: Evolution des résultats bugétaires ordinaires"/>
    <hyperlink ref="C9" location="'Taux de réalisation du budget'!A1" display="2-1: Recettes et dépenses ordinaire et taux de réalisation du budget"/>
    <hyperlink ref="C10" location="'Recettes budgétaires ordinaires'!A1" display="2-2: Les recettes ordinaires"/>
    <hyperlink ref="C11" location="'Dépenses budgétaires ordinaires'!A1" display="2-3: Les dépenses ordinaires"/>
    <hyperlink ref="C12" location="'dépenses de personnel'!A1" display="2-4: Les dépenses de personnel"/>
    <hyperlink ref="C13" location="'Investissements extraordinaires'!A1" display="2-5: Les dépenses extraordinaires d'investissement"/>
    <hyperlink ref="C19" location="Dette!A1" display="5-1 La dette financière (investissements + assainissement)"/>
    <hyperlink ref="C20" location="Dette!A1" display="5-2 La dette à court terme (Fournisseurs, tiers …)"/>
    <hyperlink ref="B30:G30" location="Commentaires!A1" display="Note du Receveur, explication des principaux écarts"/>
    <hyperlink ref="B29" location="ratios!A1" display="Indicateurs et ratios"/>
  </hyperlinks>
  <printOptions/>
  <pageMargins left="0.787401575" right="0.787401575" top="0.984251969" bottom="0.984251969" header="0.4921259845" footer="0.4921259845"/>
  <pageSetup fitToHeight="1" fitToWidth="1" horizontalDpi="300" verticalDpi="300" orientation="landscape" paperSize="9" r:id="rId1"/>
</worksheet>
</file>

<file path=xl/worksheets/sheet4.xml><?xml version="1.0" encoding="utf-8"?>
<worksheet xmlns="http://schemas.openxmlformats.org/spreadsheetml/2006/main" xmlns:r="http://schemas.openxmlformats.org/officeDocument/2006/relationships">
  <sheetPr codeName="Feuil4">
    <pageSetUpPr fitToPage="1"/>
  </sheetPr>
  <dimension ref="A1:K36"/>
  <sheetViews>
    <sheetView zoomScaleSheetLayoutView="100" zoomScalePageLayoutView="0" workbookViewId="0" topLeftCell="A1">
      <selection activeCell="F36" sqref="F36"/>
    </sheetView>
  </sheetViews>
  <sheetFormatPr defaultColWidth="11.421875" defaultRowHeight="12.75"/>
  <cols>
    <col min="1" max="1" width="28.140625" style="0" customWidth="1"/>
    <col min="2" max="2" width="10.140625" style="0" customWidth="1"/>
    <col min="3" max="3" width="10.00390625" style="0" customWidth="1"/>
    <col min="5" max="5" width="10.7109375" style="0" customWidth="1"/>
  </cols>
  <sheetData>
    <row r="1" spans="1:11" ht="12.75">
      <c r="A1" s="19" t="s">
        <v>0</v>
      </c>
      <c r="B1" s="34"/>
      <c r="C1" s="193" t="s">
        <v>1</v>
      </c>
      <c r="D1" s="34"/>
      <c r="E1" s="34"/>
      <c r="F1" s="193" t="str">
        <f>Coordonnées!C1</f>
        <v>AISEAU-PRESLES</v>
      </c>
      <c r="G1" s="34"/>
      <c r="H1" s="193" t="s">
        <v>341</v>
      </c>
      <c r="I1" s="100">
        <f>Coordonnées!E1</f>
        <v>52074</v>
      </c>
      <c r="J1" s="34"/>
      <c r="K1" s="35"/>
    </row>
    <row r="2" spans="1:11" ht="12.75">
      <c r="A2" s="23"/>
      <c r="B2" s="27"/>
      <c r="C2" s="203"/>
      <c r="D2" s="27"/>
      <c r="E2" s="27"/>
      <c r="F2" s="203"/>
      <c r="G2" s="27"/>
      <c r="H2" s="203" t="s">
        <v>2</v>
      </c>
      <c r="I2" s="231">
        <f>Coordonnées!E2</f>
        <v>2014</v>
      </c>
      <c r="J2" s="27"/>
      <c r="K2" s="37"/>
    </row>
    <row r="4" ht="12.75">
      <c r="A4" s="38" t="s">
        <v>3</v>
      </c>
    </row>
    <row r="5" spans="1:6" ht="12.75">
      <c r="A5" s="1" t="s">
        <v>26</v>
      </c>
      <c r="D5" s="230" t="s">
        <v>165</v>
      </c>
      <c r="F5" s="109">
        <f>I2</f>
        <v>2014</v>
      </c>
    </row>
    <row r="6" ht="12.75">
      <c r="A6" s="1"/>
    </row>
    <row r="7" spans="1:3" ht="12.75">
      <c r="A7" s="47" t="s">
        <v>5</v>
      </c>
      <c r="B7" s="47" t="s">
        <v>4</v>
      </c>
      <c r="C7" s="47" t="s">
        <v>7</v>
      </c>
    </row>
    <row r="8" spans="1:2" ht="12.75">
      <c r="A8" s="1"/>
      <c r="B8" s="47">
        <f>I2</f>
        <v>2014</v>
      </c>
    </row>
    <row r="9" spans="1:3" ht="12.75">
      <c r="A9" s="5" t="s">
        <v>20</v>
      </c>
      <c r="B9" s="5">
        <f>I2</f>
        <v>2014</v>
      </c>
      <c r="C9" s="154">
        <v>22.42</v>
      </c>
    </row>
    <row r="10" spans="1:4" ht="12.75">
      <c r="A10" s="10"/>
      <c r="B10" s="10"/>
      <c r="C10" s="12"/>
      <c r="D10" t="s">
        <v>21</v>
      </c>
    </row>
    <row r="11" spans="3:6" ht="12.75">
      <c r="C11" s="13"/>
      <c r="D11" s="10" t="s">
        <v>22</v>
      </c>
      <c r="E11" s="10"/>
      <c r="F11" s="10"/>
    </row>
    <row r="12" spans="1:6" ht="12.75">
      <c r="A12" s="2" t="s">
        <v>6</v>
      </c>
      <c r="B12" s="5">
        <f>B13-1</f>
        <v>2011</v>
      </c>
      <c r="C12" s="50">
        <v>10749</v>
      </c>
      <c r="D12" s="48">
        <f>IF(C9=0,"",C12/C9)</f>
        <v>479.4380017841213</v>
      </c>
      <c r="E12" s="10"/>
      <c r="F12" s="10"/>
    </row>
    <row r="13" spans="1:4" ht="12.75">
      <c r="A13" s="3"/>
      <c r="B13" s="5">
        <f>B14-1</f>
        <v>2012</v>
      </c>
      <c r="C13" s="51">
        <v>10769</v>
      </c>
      <c r="D13" s="48">
        <f>IF(C9=0,"",C13/C9)</f>
        <v>480.33006244424615</v>
      </c>
    </row>
    <row r="14" spans="1:4" ht="12.75">
      <c r="A14" s="3"/>
      <c r="B14" s="5">
        <f>B15-1</f>
        <v>2013</v>
      </c>
      <c r="C14" s="51">
        <v>10846</v>
      </c>
      <c r="D14" s="48">
        <f>IF(C9=0,"",C14/C9)</f>
        <v>483.76449598572697</v>
      </c>
    </row>
    <row r="15" spans="1:4" ht="12.75">
      <c r="A15" s="4"/>
      <c r="B15" s="5">
        <f>I2</f>
        <v>2014</v>
      </c>
      <c r="C15" s="51">
        <v>10849</v>
      </c>
      <c r="D15" s="48">
        <f>IF(C9=0,"",C15/C9)</f>
        <v>483.89830508474574</v>
      </c>
    </row>
    <row r="16" spans="1:3" ht="12.75">
      <c r="A16" s="7" t="s">
        <v>8</v>
      </c>
      <c r="B16" s="5">
        <f>B17-1</f>
        <v>2011</v>
      </c>
      <c r="C16" s="232">
        <v>762</v>
      </c>
    </row>
    <row r="17" spans="1:3" ht="12.75">
      <c r="A17" s="8" t="s">
        <v>9</v>
      </c>
      <c r="B17" s="5">
        <f>B18-1</f>
        <v>2012</v>
      </c>
      <c r="C17" s="232">
        <v>732</v>
      </c>
    </row>
    <row r="18" spans="1:3" ht="12.75">
      <c r="A18" s="8" t="s">
        <v>10</v>
      </c>
      <c r="B18" s="5">
        <f>B19-1</f>
        <v>2013</v>
      </c>
      <c r="C18" s="232">
        <v>781</v>
      </c>
    </row>
    <row r="19" spans="1:3" ht="12.75">
      <c r="A19" s="9" t="s">
        <v>11</v>
      </c>
      <c r="B19" s="5">
        <f>I2</f>
        <v>2014</v>
      </c>
      <c r="C19" s="232">
        <v>794</v>
      </c>
    </row>
    <row r="20" spans="3:4" ht="12.75">
      <c r="C20" s="13"/>
      <c r="D20" t="s">
        <v>122</v>
      </c>
    </row>
    <row r="21" spans="1:4" ht="12.75">
      <c r="A21" s="5" t="s">
        <v>19</v>
      </c>
      <c r="B21" s="5">
        <f>I2</f>
        <v>2014</v>
      </c>
      <c r="C21" s="385">
        <v>102.62</v>
      </c>
      <c r="D21" s="49">
        <f>IF(C15=0,"",C21*1000/C15)</f>
        <v>9.458936307493778</v>
      </c>
    </row>
    <row r="23" spans="1:7" ht="12.75">
      <c r="A23" t="s">
        <v>23</v>
      </c>
      <c r="B23" s="358" t="s">
        <v>581</v>
      </c>
      <c r="C23" s="153"/>
      <c r="D23" s="432" t="s">
        <v>123</v>
      </c>
      <c r="E23" s="433"/>
      <c r="F23" s="433"/>
      <c r="G23" t="s">
        <v>582</v>
      </c>
    </row>
    <row r="25" spans="1:7" ht="12.75">
      <c r="A25" t="s">
        <v>24</v>
      </c>
      <c r="B25" s="434" t="s">
        <v>583</v>
      </c>
      <c r="C25" s="435"/>
      <c r="D25" t="s">
        <v>124</v>
      </c>
      <c r="F25" s="147">
        <v>0</v>
      </c>
      <c r="G25" s="153"/>
    </row>
    <row r="26" spans="1:3" ht="12.75">
      <c r="A26" t="s">
        <v>127</v>
      </c>
      <c r="B26" s="434" t="s">
        <v>584</v>
      </c>
      <c r="C26" s="435"/>
    </row>
    <row r="27" spans="1:7" ht="12.75">
      <c r="A27" t="s">
        <v>125</v>
      </c>
      <c r="B27" s="298" t="s">
        <v>585</v>
      </c>
      <c r="C27" s="299"/>
      <c r="D27" s="299"/>
      <c r="E27" s="299"/>
      <c r="F27" s="299"/>
      <c r="G27" s="300"/>
    </row>
    <row r="28" spans="1:7" ht="12.75">
      <c r="A28" t="s">
        <v>126</v>
      </c>
      <c r="B28" s="262"/>
      <c r="C28" s="263"/>
      <c r="D28" s="263"/>
      <c r="E28" s="263"/>
      <c r="F28" s="263"/>
      <c r="G28" s="264"/>
    </row>
    <row r="29" spans="1:9" ht="12.75">
      <c r="A29" s="10"/>
      <c r="B29" s="10"/>
      <c r="C29" s="10"/>
      <c r="D29" s="10"/>
      <c r="E29" s="10"/>
      <c r="F29" s="10"/>
      <c r="G29" s="10"/>
      <c r="H29" s="10"/>
      <c r="I29" s="10"/>
    </row>
    <row r="30" spans="1:9" ht="12.75">
      <c r="A30" s="31"/>
      <c r="B30" s="429" t="s">
        <v>131</v>
      </c>
      <c r="C30" s="430"/>
      <c r="D30" s="430"/>
      <c r="E30" s="431"/>
      <c r="F30" s="429" t="s">
        <v>132</v>
      </c>
      <c r="G30" s="430"/>
      <c r="H30" s="430"/>
      <c r="I30" s="431"/>
    </row>
    <row r="31" spans="1:9" ht="12.75">
      <c r="A31" s="31"/>
      <c r="B31" s="234">
        <f>C31-1</f>
        <v>2011</v>
      </c>
      <c r="C31" s="234">
        <f>D31-1</f>
        <v>2012</v>
      </c>
      <c r="D31" s="234">
        <f>E31-1</f>
        <v>2013</v>
      </c>
      <c r="E31" s="234">
        <f>I2</f>
        <v>2014</v>
      </c>
      <c r="F31" s="237">
        <f>G31-1</f>
        <v>2011</v>
      </c>
      <c r="G31" s="237">
        <f>H31-1</f>
        <v>2012</v>
      </c>
      <c r="H31" s="237">
        <f>I31-1</f>
        <v>2013</v>
      </c>
      <c r="I31" s="237">
        <f>I2</f>
        <v>2014</v>
      </c>
    </row>
    <row r="32" spans="1:9" ht="12.75">
      <c r="A32" s="32" t="s">
        <v>128</v>
      </c>
      <c r="B32" s="413">
        <v>7.5</v>
      </c>
      <c r="C32" s="413">
        <v>7.5</v>
      </c>
      <c r="D32" s="413">
        <v>7.5</v>
      </c>
      <c r="E32" s="413">
        <v>8.5</v>
      </c>
      <c r="F32" s="108">
        <v>2600</v>
      </c>
      <c r="G32" s="108">
        <v>2600</v>
      </c>
      <c r="H32" s="108">
        <v>2600</v>
      </c>
      <c r="I32" s="108">
        <v>2600</v>
      </c>
    </row>
    <row r="33" spans="1:9" ht="12.75">
      <c r="A33" s="32" t="s">
        <v>129</v>
      </c>
      <c r="B33" s="406">
        <f>IF(B32=0,"",'Recettes budgétaires ordinaires'!B21/B32)</f>
        <v>292829.4106666667</v>
      </c>
      <c r="C33" s="406">
        <f>IF(C32=0,"",'Recettes budgétaires ordinaires'!C21/C32)</f>
        <v>285569.2533333333</v>
      </c>
      <c r="D33" s="406">
        <f>IF(D32=0,"",'Recettes budgétaires ordinaires'!D21/D32)</f>
        <v>327986.9906666667</v>
      </c>
      <c r="E33" s="406">
        <f>IF(E32=0,"",'Recettes budgétaires ordinaires'!E21/E32)</f>
        <v>203843.88705882354</v>
      </c>
      <c r="F33" s="404">
        <f>IF(F32=0,"",'Recettes budgétaires ordinaires'!B20/F32)</f>
        <v>756.4020846153846</v>
      </c>
      <c r="G33" s="404">
        <f>IF(G32=0,"",'Recettes budgétaires ordinaires'!C20/G32)</f>
        <v>798.3566884615384</v>
      </c>
      <c r="H33" s="404">
        <f>IF(H32=0,"",'Recettes budgétaires ordinaires'!D20/H32)</f>
        <v>863.3093961538463</v>
      </c>
      <c r="I33" s="404">
        <f>IF(I32=0,"",'Recettes budgétaires ordinaires'!E20/I32)</f>
        <v>562.2871615384615</v>
      </c>
    </row>
    <row r="34" spans="1:9" ht="12.75">
      <c r="A34" s="10" t="s">
        <v>130</v>
      </c>
      <c r="B34" s="10"/>
      <c r="C34" s="10"/>
      <c r="D34" s="10"/>
      <c r="E34" s="10"/>
      <c r="F34" s="10"/>
      <c r="G34" s="10"/>
      <c r="H34" s="10"/>
      <c r="I34" s="10"/>
    </row>
    <row r="36" spans="1:7" ht="12.75">
      <c r="A36" t="s">
        <v>133</v>
      </c>
      <c r="D36" s="5">
        <v>98</v>
      </c>
      <c r="E36" s="13" t="s">
        <v>134</v>
      </c>
      <c r="F36" s="101">
        <v>85.80999755859375</v>
      </c>
      <c r="G36" t="s">
        <v>135</v>
      </c>
    </row>
  </sheetData>
  <sheetProtection/>
  <mergeCells count="5">
    <mergeCell ref="B30:E30"/>
    <mergeCell ref="F30:I30"/>
    <mergeCell ref="D23:F23"/>
    <mergeCell ref="B25:C25"/>
    <mergeCell ref="B26:C26"/>
  </mergeCells>
  <printOptions/>
  <pageMargins left="0.787401575" right="0.787401575" top="0.984251969" bottom="0.984251969" header="0.4921259845" footer="0.4921259845"/>
  <pageSetup fitToHeight="1" fitToWidth="1" horizontalDpi="300" verticalDpi="300" orientation="landscape" paperSize="9" scale="87" r:id="rId2"/>
  <drawing r:id="rId1"/>
</worksheet>
</file>

<file path=xl/worksheets/sheet5.xml><?xml version="1.0" encoding="utf-8"?>
<worksheet xmlns="http://schemas.openxmlformats.org/spreadsheetml/2006/main" xmlns:r="http://schemas.openxmlformats.org/officeDocument/2006/relationships">
  <sheetPr codeName="Feuil5"/>
  <dimension ref="A1:H61"/>
  <sheetViews>
    <sheetView zoomScalePageLayoutView="0" workbookViewId="0" topLeftCell="A1">
      <selection activeCell="B14" sqref="B14"/>
    </sheetView>
  </sheetViews>
  <sheetFormatPr defaultColWidth="11.421875" defaultRowHeight="12.75"/>
  <cols>
    <col min="1" max="1" width="27.140625" style="0" customWidth="1"/>
    <col min="2" max="5" width="14.7109375" style="0" customWidth="1"/>
  </cols>
  <sheetData>
    <row r="1" spans="1:8" ht="12.75">
      <c r="A1" s="19" t="s">
        <v>0</v>
      </c>
      <c r="B1" s="193" t="s">
        <v>1</v>
      </c>
      <c r="C1" s="34"/>
      <c r="D1" s="34"/>
      <c r="E1" s="193" t="str">
        <f>Coordonnées!C1</f>
        <v>AISEAU-PRESLES</v>
      </c>
      <c r="F1" s="34"/>
      <c r="G1" s="193" t="s">
        <v>341</v>
      </c>
      <c r="H1" s="100">
        <f>Coordonnées!E1</f>
        <v>52074</v>
      </c>
    </row>
    <row r="2" spans="1:8" ht="12.75">
      <c r="A2" s="21"/>
      <c r="B2" s="54"/>
      <c r="C2" s="10"/>
      <c r="D2" s="10"/>
      <c r="E2" s="54"/>
      <c r="F2" s="10"/>
      <c r="G2" s="54" t="s">
        <v>2</v>
      </c>
      <c r="H2" s="201">
        <f>Coordonnées!E2</f>
        <v>2014</v>
      </c>
    </row>
    <row r="3" spans="1:8" ht="12.75">
      <c r="A3" s="4"/>
      <c r="B3" s="27"/>
      <c r="C3" s="27"/>
      <c r="D3" s="27"/>
      <c r="E3" s="27"/>
      <c r="F3" s="27"/>
      <c r="G3" s="27"/>
      <c r="H3" s="37"/>
    </row>
    <row r="4" ht="12.75">
      <c r="A4" s="1" t="s">
        <v>3</v>
      </c>
    </row>
    <row r="5" ht="12.75">
      <c r="A5" s="1" t="s">
        <v>136</v>
      </c>
    </row>
    <row r="8" spans="1:5" ht="12.75">
      <c r="A8" s="158"/>
      <c r="B8" s="155" t="s">
        <v>28</v>
      </c>
      <c r="C8" s="156"/>
      <c r="D8" s="156"/>
      <c r="E8" s="157"/>
    </row>
    <row r="9" spans="1:5" ht="12.75">
      <c r="A9" s="159" t="s">
        <v>25</v>
      </c>
      <c r="B9" s="134">
        <f>C9-1</f>
        <v>2011</v>
      </c>
      <c r="C9" s="134">
        <f>D9-1</f>
        <v>2012</v>
      </c>
      <c r="D9" s="134">
        <f>E9-1</f>
        <v>2013</v>
      </c>
      <c r="E9" s="134">
        <f>H2</f>
        <v>2014</v>
      </c>
    </row>
    <row r="10" spans="1:5" ht="12.75">
      <c r="A10" s="205" t="s">
        <v>538</v>
      </c>
      <c r="B10" s="365">
        <v>3004853.16</v>
      </c>
      <c r="C10" s="365">
        <v>2940560.18</v>
      </c>
      <c r="D10" s="365">
        <v>2847229.48</v>
      </c>
      <c r="E10" s="365">
        <v>3124425.53</v>
      </c>
    </row>
    <row r="11" spans="1:5" ht="12.75">
      <c r="A11" s="367" t="s">
        <v>539</v>
      </c>
      <c r="B11" s="363">
        <v>-355528.54</v>
      </c>
      <c r="C11" s="363">
        <v>-492427.48</v>
      </c>
      <c r="D11" s="363">
        <v>-113490.4</v>
      </c>
      <c r="E11" s="363">
        <v>-1793348.4</v>
      </c>
    </row>
    <row r="12" spans="1:5" ht="12.75">
      <c r="A12" s="391" t="s">
        <v>540</v>
      </c>
      <c r="B12" s="366">
        <v>114362.93</v>
      </c>
      <c r="C12" s="366">
        <v>100000</v>
      </c>
      <c r="D12" s="366">
        <v>37464.17</v>
      </c>
      <c r="E12" s="366">
        <v>50294.42</v>
      </c>
    </row>
    <row r="13" spans="1:5" ht="12.75">
      <c r="A13" s="391" t="s">
        <v>541</v>
      </c>
      <c r="B13" s="171">
        <v>-450162.51</v>
      </c>
      <c r="C13" s="171">
        <v>-408175.67</v>
      </c>
      <c r="D13" s="171">
        <v>-273994.27</v>
      </c>
      <c r="E13" s="171">
        <v>-691589.22</v>
      </c>
    </row>
    <row r="14" spans="1:5" ht="12.75">
      <c r="A14" s="205" t="s">
        <v>166</v>
      </c>
      <c r="B14" s="365">
        <v>0</v>
      </c>
      <c r="C14" s="365">
        <v>0</v>
      </c>
      <c r="D14" s="365">
        <v>0</v>
      </c>
      <c r="E14" s="365">
        <v>0</v>
      </c>
    </row>
    <row r="15" spans="1:5" ht="12.75">
      <c r="A15" s="183" t="s">
        <v>27</v>
      </c>
      <c r="B15" s="364">
        <f>SUM(B10:B14)</f>
        <v>2313525.04</v>
      </c>
      <c r="C15" s="364">
        <f>SUM(C10:C14)</f>
        <v>2139957.0300000003</v>
      </c>
      <c r="D15" s="364">
        <f>SUM(D10:D14)</f>
        <v>2497208.98</v>
      </c>
      <c r="E15" s="364">
        <f>SUM(E10:E14)</f>
        <v>689782.3299999998</v>
      </c>
    </row>
    <row r="16" ht="12.75">
      <c r="B16" t="s">
        <v>29</v>
      </c>
    </row>
    <row r="18" spans="1:5" ht="12.75">
      <c r="A18" s="10"/>
      <c r="B18" s="10"/>
      <c r="C18" s="10"/>
      <c r="D18" s="10"/>
      <c r="E18" s="10"/>
    </row>
    <row r="19" spans="1:5" ht="12.75">
      <c r="A19" s="31"/>
      <c r="B19" s="12"/>
      <c r="C19" s="12"/>
      <c r="D19" s="12"/>
      <c r="E19" s="12"/>
    </row>
    <row r="20" spans="1:5" ht="12.75">
      <c r="A20" s="32"/>
      <c r="B20" s="10"/>
      <c r="C20" s="10"/>
      <c r="D20" s="10"/>
      <c r="E20" s="10"/>
    </row>
    <row r="21" spans="1:5" ht="12.75">
      <c r="A21" s="32"/>
      <c r="B21" s="10"/>
      <c r="C21" s="10"/>
      <c r="D21" s="10"/>
      <c r="E21" s="10"/>
    </row>
    <row r="22" spans="1:5" ht="12.75">
      <c r="A22" s="32"/>
      <c r="B22" s="10"/>
      <c r="C22" s="10"/>
      <c r="D22" s="10"/>
      <c r="E22" s="10"/>
    </row>
    <row r="23" spans="1:5" ht="12.75">
      <c r="A23" s="10"/>
      <c r="B23" s="10"/>
      <c r="C23" s="10"/>
      <c r="D23" s="10"/>
      <c r="E23" s="10"/>
    </row>
    <row r="38" spans="1:5" ht="12.75">
      <c r="A38" s="1" t="s">
        <v>520</v>
      </c>
      <c r="B38" s="442" t="s">
        <v>519</v>
      </c>
      <c r="C38" s="430"/>
      <c r="D38" s="430"/>
      <c r="E38" s="431"/>
    </row>
    <row r="39" ht="13.5" thickBot="1"/>
    <row r="40" spans="1:7" ht="13.5" thickBot="1">
      <c r="A40" s="330"/>
      <c r="B40" s="436" t="s">
        <v>518</v>
      </c>
      <c r="C40" s="437"/>
      <c r="D40" s="437"/>
      <c r="E40" s="438"/>
      <c r="F40" s="346"/>
      <c r="G40" s="346"/>
    </row>
    <row r="41" spans="1:7" ht="12.75">
      <c r="A41" s="330"/>
      <c r="B41" s="353">
        <f>C41-1</f>
        <v>2011</v>
      </c>
      <c r="C41" s="353">
        <f>D41-1</f>
        <v>2012</v>
      </c>
      <c r="D41" s="353">
        <f>E41-1</f>
        <v>2013</v>
      </c>
      <c r="E41" s="353">
        <f>H2</f>
        <v>2014</v>
      </c>
      <c r="F41" s="343"/>
      <c r="G41" s="343"/>
    </row>
    <row r="42" spans="1:7" ht="12.75">
      <c r="A42" s="332" t="s">
        <v>347</v>
      </c>
      <c r="B42" s="334">
        <f>'Dépenses budgétaires ordinaires'!B18</f>
        <v>4616473.49</v>
      </c>
      <c r="C42" s="334">
        <f>'Dépenses budgétaires ordinaires'!C18</f>
        <v>4812661.91</v>
      </c>
      <c r="D42" s="334">
        <f>'Dépenses budgétaires ordinaires'!D18</f>
        <v>4881523.89</v>
      </c>
      <c r="E42" s="334">
        <f>'Dépenses budgétaires ordinaires'!E18</f>
        <v>4811268.15</v>
      </c>
      <c r="F42" s="344"/>
      <c r="G42" s="344"/>
    </row>
    <row r="43" spans="1:7" ht="12.75">
      <c r="A43" s="332" t="s">
        <v>348</v>
      </c>
      <c r="B43" s="334">
        <f>'Dépenses budgétaires ordinaires'!B34</f>
        <v>1198243.89</v>
      </c>
      <c r="C43" s="334">
        <f>'Dépenses budgétaires ordinaires'!C34</f>
        <v>1221105.24</v>
      </c>
      <c r="D43" s="334">
        <f>'Dépenses budgétaires ordinaires'!D34</f>
        <v>1232015.09</v>
      </c>
      <c r="E43" s="334">
        <f>'Dépenses budgétaires ordinaires'!E34</f>
        <v>1293160.28</v>
      </c>
      <c r="F43" s="344"/>
      <c r="G43" s="344"/>
    </row>
    <row r="44" spans="1:7" ht="12.75">
      <c r="A44" s="332" t="s">
        <v>349</v>
      </c>
      <c r="B44" s="334">
        <f>'Dépenses budgétaires ordinaires'!B46</f>
        <v>4324861.1</v>
      </c>
      <c r="C44" s="334">
        <f>'Dépenses budgétaires ordinaires'!C46</f>
        <v>4631429.41</v>
      </c>
      <c r="D44" s="334">
        <f>'Dépenses budgétaires ordinaires'!D46</f>
        <v>4811184.06</v>
      </c>
      <c r="E44" s="334">
        <f>'Dépenses budgétaires ordinaires'!E46</f>
        <v>4763482.96</v>
      </c>
      <c r="F44" s="344"/>
      <c r="G44" s="344"/>
    </row>
    <row r="45" spans="1:7" ht="12.75">
      <c r="A45" s="332" t="s">
        <v>350</v>
      </c>
      <c r="B45" s="334">
        <f>'Dépenses budgétaires ordinaires'!B56</f>
        <v>1747603.96</v>
      </c>
      <c r="C45" s="334">
        <f>'Dépenses budgétaires ordinaires'!C56</f>
        <v>1588664.14</v>
      </c>
      <c r="D45" s="334">
        <f>'Dépenses budgétaires ordinaires'!D56</f>
        <v>1567125.27</v>
      </c>
      <c r="E45" s="334">
        <f>'Dépenses budgétaires ordinaires'!E56</f>
        <v>1646129.92</v>
      </c>
      <c r="F45" s="344"/>
      <c r="G45" s="344"/>
    </row>
    <row r="46" spans="1:7" ht="13.5" thickBot="1">
      <c r="A46" s="349" t="s">
        <v>166</v>
      </c>
      <c r="B46" s="334">
        <f>'Dépenses budgétaires ordinaires'!B57</f>
        <v>17303.75</v>
      </c>
      <c r="C46" s="334">
        <f>'Dépenses budgétaires ordinaires'!C57</f>
        <v>0</v>
      </c>
      <c r="D46" s="334">
        <f>'Dépenses budgétaires ordinaires'!D57</f>
        <v>0</v>
      </c>
      <c r="E46" s="334">
        <f>'Dépenses budgétaires ordinaires'!E57</f>
        <v>0</v>
      </c>
      <c r="F46" s="344"/>
      <c r="G46" s="344"/>
    </row>
    <row r="47" spans="1:7" ht="13.5" thickBot="1">
      <c r="A47" s="351" t="s">
        <v>516</v>
      </c>
      <c r="B47" s="347">
        <f>SUM(B42:B46)</f>
        <v>11904486.190000001</v>
      </c>
      <c r="C47" s="339">
        <f>SUM(C42:C46)</f>
        <v>12253860.700000001</v>
      </c>
      <c r="D47" s="339">
        <f>SUM(D42:D46)</f>
        <v>12491848.309999999</v>
      </c>
      <c r="E47" s="348">
        <f>SUM(E42:E46)</f>
        <v>12514041.31</v>
      </c>
      <c r="F47" s="345"/>
      <c r="G47" s="345"/>
    </row>
    <row r="48" spans="1:7" ht="12.75">
      <c r="A48" s="350" t="s">
        <v>510</v>
      </c>
      <c r="B48" s="341">
        <f>'Dépenses budgétaires ordinaires'!B59+'Dépenses budgétaires ordinaires'!B60</f>
        <v>716384.98</v>
      </c>
      <c r="C48" s="341">
        <f>'Dépenses budgétaires ordinaires'!C59+'Dépenses budgétaires ordinaires'!C60</f>
        <v>586661.72</v>
      </c>
      <c r="D48" s="341">
        <f>'Dépenses budgétaires ordinaires'!D59+'Dépenses budgétaires ordinaires'!D60</f>
        <v>423349.69</v>
      </c>
      <c r="E48" s="341">
        <f>'Dépenses budgétaires ordinaires'!E59+'Dépenses budgétaires ordinaires'!E60</f>
        <v>840676.45</v>
      </c>
      <c r="F48" s="344"/>
      <c r="G48" s="344"/>
    </row>
    <row r="49" spans="1:7" ht="13.5" thickBot="1">
      <c r="A49" s="349" t="s">
        <v>166</v>
      </c>
      <c r="B49" s="336">
        <f>'Dépenses budgétaires ordinaires'!B61</f>
        <v>0</v>
      </c>
      <c r="C49" s="336">
        <f>'Dépenses budgétaires ordinaires'!C61</f>
        <v>0</v>
      </c>
      <c r="D49" s="336">
        <f>'Dépenses budgétaires ordinaires'!D61</f>
        <v>0</v>
      </c>
      <c r="E49" s="336">
        <f>'Dépenses budgétaires ordinaires'!E61</f>
        <v>0</v>
      </c>
      <c r="F49" s="344"/>
      <c r="G49" s="344"/>
    </row>
    <row r="50" spans="1:7" ht="13.5" thickBot="1">
      <c r="A50" s="352" t="s">
        <v>517</v>
      </c>
      <c r="B50" s="347">
        <f>SUM(B47:B49)</f>
        <v>12620871.170000002</v>
      </c>
      <c r="C50" s="339">
        <f>SUM(C47:C49)</f>
        <v>12840522.420000002</v>
      </c>
      <c r="D50" s="339">
        <f>SUM(D47:D49)</f>
        <v>12915197.999999998</v>
      </c>
      <c r="E50" s="348">
        <f>SUM(E47:E49)</f>
        <v>13354717.76</v>
      </c>
      <c r="F50" s="345"/>
      <c r="G50" s="345"/>
    </row>
    <row r="51" ht="13.5" thickBot="1"/>
    <row r="52" spans="2:5" ht="13.5" thickBot="1">
      <c r="B52" s="439" t="s">
        <v>524</v>
      </c>
      <c r="C52" s="440"/>
      <c r="D52" s="440"/>
      <c r="E52" s="441"/>
    </row>
    <row r="53" spans="1:5" ht="12.75">
      <c r="A53" s="330"/>
      <c r="B53" s="331">
        <f>C53-1</f>
        <v>2011</v>
      </c>
      <c r="C53" s="331">
        <f>D53-1</f>
        <v>2012</v>
      </c>
      <c r="D53" s="331">
        <f>E53-1</f>
        <v>2013</v>
      </c>
      <c r="E53" s="331">
        <f>H2</f>
        <v>2014</v>
      </c>
    </row>
    <row r="54" spans="1:5" ht="12.75">
      <c r="A54" s="332" t="s">
        <v>353</v>
      </c>
      <c r="B54" s="333">
        <f>'Recettes budgétaires ordinaires'!B14</f>
        <v>393001.36</v>
      </c>
      <c r="C54" s="334">
        <f>'Recettes budgétaires ordinaires'!C14</f>
        <v>394885.17</v>
      </c>
      <c r="D54" s="334">
        <f>'Recettes budgétaires ordinaires'!D14</f>
        <v>411357.69</v>
      </c>
      <c r="E54" s="334">
        <f>'Recettes budgétaires ordinaires'!E14</f>
        <v>443096.63</v>
      </c>
    </row>
    <row r="55" spans="1:5" ht="12.75">
      <c r="A55" s="332" t="s">
        <v>349</v>
      </c>
      <c r="B55" s="333">
        <f>'Recettes budgétaires ordinaires'!B43</f>
        <v>10759821.66</v>
      </c>
      <c r="C55" s="333">
        <f>'Recettes budgétaires ordinaires'!C43</f>
        <v>11028945.83</v>
      </c>
      <c r="D55" s="333">
        <f>'Recettes budgétaires ordinaires'!D43</f>
        <v>11621199</v>
      </c>
      <c r="E55" s="333">
        <f>'Recettes budgétaires ordinaires'!E43</f>
        <v>10038482.46</v>
      </c>
    </row>
    <row r="56" spans="1:5" ht="12.75">
      <c r="A56" s="332" t="s">
        <v>350</v>
      </c>
      <c r="B56" s="333">
        <f>'Recettes budgétaires ordinaires'!B52</f>
        <v>378830.88</v>
      </c>
      <c r="C56" s="334">
        <f>'Recettes budgétaires ordinaires'!C52</f>
        <v>337602.22</v>
      </c>
      <c r="D56" s="334">
        <f>'Recettes budgétaires ordinaires'!D52</f>
        <v>345801.22</v>
      </c>
      <c r="E56" s="334">
        <f>'Recettes budgétaires ordinaires'!E52</f>
        <v>239113.82</v>
      </c>
    </row>
    <row r="57" spans="1:5" ht="13.5" thickBot="1">
      <c r="A57" s="332" t="s">
        <v>166</v>
      </c>
      <c r="B57" s="333">
        <f>'Recettes budgétaires ordinaires'!B53</f>
        <v>131666.68</v>
      </c>
      <c r="C57" s="334">
        <f>'Recettes budgétaires ordinaires'!C53</f>
        <v>100000</v>
      </c>
      <c r="D57" s="334">
        <f>'Recettes budgétaires ordinaires'!D53</f>
        <v>37464.17</v>
      </c>
      <c r="E57" s="334">
        <f>'Recettes budgétaires ordinaires'!E53</f>
        <v>50294.42</v>
      </c>
    </row>
    <row r="58" spans="1:5" ht="13.5" thickBot="1">
      <c r="A58" s="337" t="s">
        <v>516</v>
      </c>
      <c r="B58" s="354">
        <f>SUM(B54:B57)</f>
        <v>11663320.58</v>
      </c>
      <c r="C58" s="354">
        <f>SUM(C54:C57)</f>
        <v>11861433.22</v>
      </c>
      <c r="D58" s="354">
        <f>SUM(D54:D57)</f>
        <v>12415822.08</v>
      </c>
      <c r="E58" s="354">
        <f>SUM(E54:E57)</f>
        <v>10770987.330000002</v>
      </c>
    </row>
    <row r="59" spans="1:5" ht="12.75">
      <c r="A59" s="332" t="s">
        <v>510</v>
      </c>
      <c r="B59" s="340">
        <f>'Recettes budgétaires ordinaires'!B55+'Recettes budgétaires ordinaires'!B56</f>
        <v>3271075.63</v>
      </c>
      <c r="C59" s="340">
        <f>'Recettes budgétaires ordinaires'!C55+'Recettes budgétaires ordinaires'!C56</f>
        <v>3119046.23</v>
      </c>
      <c r="D59" s="340">
        <f>'Recettes budgétaires ordinaires'!D55+'Recettes budgétaires ordinaires'!D56</f>
        <v>2996584.9</v>
      </c>
      <c r="E59" s="340">
        <f>'Recettes budgétaires ordinaires'!E55+'Recettes budgétaires ordinaires'!E56</f>
        <v>3273512.76</v>
      </c>
    </row>
    <row r="60" spans="1:5" ht="13.5" thickBot="1">
      <c r="A60" s="332" t="s">
        <v>166</v>
      </c>
      <c r="B60" s="335">
        <f>'Recettes budgétaires ordinaires'!B57</f>
        <v>0</v>
      </c>
      <c r="C60" s="335">
        <f>'Recettes budgétaires ordinaires'!C57</f>
        <v>0</v>
      </c>
      <c r="D60" s="335">
        <f>'Recettes budgétaires ordinaires'!D57</f>
        <v>0</v>
      </c>
      <c r="E60" s="335">
        <f>'Recettes budgétaires ordinaires'!E57</f>
        <v>0</v>
      </c>
    </row>
    <row r="61" spans="1:5" ht="13.5" thickBot="1">
      <c r="A61" s="342" t="s">
        <v>517</v>
      </c>
      <c r="B61" s="338">
        <f>SUM(B58:B60)</f>
        <v>14934396.21</v>
      </c>
      <c r="C61" s="339">
        <f>SUM(C58:C60)</f>
        <v>14980479.450000001</v>
      </c>
      <c r="D61" s="339">
        <f>SUM(D58:D60)</f>
        <v>15412406.98</v>
      </c>
      <c r="E61" s="339">
        <f>SUM(E58:E60)</f>
        <v>14044500.090000002</v>
      </c>
    </row>
  </sheetData>
  <sheetProtection/>
  <protectedRanges>
    <protectedRange sqref="B42:G46" name="Plage1"/>
    <protectedRange sqref="B48:G49" name="Plage2"/>
    <protectedRange sqref="B54:E57" name="Plage5"/>
    <protectedRange sqref="B59:E60" name="Plage6"/>
  </protectedRanges>
  <mergeCells count="3">
    <mergeCell ref="B40:E40"/>
    <mergeCell ref="B52:E52"/>
    <mergeCell ref="B38:E38"/>
  </mergeCells>
  <printOptions/>
  <pageMargins left="0.37" right="0.5" top="0.67" bottom="0.984251969" header="0.4921259845" footer="0.4921259845"/>
  <pageSetup horizontalDpi="300" verticalDpi="300" orientation="landscape" paperSize="9" scale="83" r:id="rId4"/>
  <rowBreaks count="1" manualBreakCount="1">
    <brk id="36" max="255" man="1"/>
  </rowBreaks>
  <drawing r:id="rId3"/>
  <legacyDrawing r:id="rId2"/>
</worksheet>
</file>

<file path=xl/worksheets/sheet6.xml><?xml version="1.0" encoding="utf-8"?>
<worksheet xmlns="http://schemas.openxmlformats.org/spreadsheetml/2006/main" xmlns:r="http://schemas.openxmlformats.org/officeDocument/2006/relationships">
  <sheetPr codeName="Feuil6"/>
  <dimension ref="A1:H24"/>
  <sheetViews>
    <sheetView zoomScalePageLayoutView="0" workbookViewId="0" topLeftCell="A1">
      <selection activeCell="D23" sqref="D23"/>
    </sheetView>
  </sheetViews>
  <sheetFormatPr defaultColWidth="11.421875" defaultRowHeight="12.75"/>
  <cols>
    <col min="1" max="1" width="26.8515625" style="0" customWidth="1"/>
    <col min="2" max="2" width="14.00390625" style="0" customWidth="1"/>
    <col min="3" max="3" width="15.00390625" style="0" customWidth="1"/>
    <col min="4" max="4" width="13.57421875" style="0" customWidth="1"/>
    <col min="8" max="8" width="13.140625" style="0" customWidth="1"/>
  </cols>
  <sheetData>
    <row r="1" spans="1:8" ht="12.75">
      <c r="A1" s="19" t="s">
        <v>0</v>
      </c>
      <c r="B1" s="193" t="s">
        <v>1</v>
      </c>
      <c r="C1" s="34"/>
      <c r="D1" s="193" t="str">
        <f>Coordonnées!C1</f>
        <v>AISEAU-PRESLES</v>
      </c>
      <c r="E1" s="193"/>
      <c r="F1" s="34"/>
      <c r="G1" s="193" t="s">
        <v>341</v>
      </c>
      <c r="H1" s="100">
        <f>Coordonnées!E1</f>
        <v>52074</v>
      </c>
    </row>
    <row r="2" spans="1:8" ht="12.75">
      <c r="A2" s="23"/>
      <c r="B2" s="203"/>
      <c r="C2" s="27"/>
      <c r="D2" s="27"/>
      <c r="E2" s="203"/>
      <c r="F2" s="27"/>
      <c r="G2" s="203" t="s">
        <v>2</v>
      </c>
      <c r="H2" s="204">
        <f>Coordonnées!E2</f>
        <v>2014</v>
      </c>
    </row>
    <row r="4" spans="1:7" ht="12.75">
      <c r="A4" s="1" t="s">
        <v>565</v>
      </c>
      <c r="E4" s="10"/>
      <c r="F4" s="10"/>
      <c r="G4" s="10"/>
    </row>
    <row r="5" spans="1:7" ht="12.75">
      <c r="A5" s="1"/>
      <c r="B5" t="s">
        <v>138</v>
      </c>
      <c r="E5" s="10"/>
      <c r="F5" s="10"/>
      <c r="G5" s="10"/>
    </row>
    <row r="6" spans="1:7" ht="12.75">
      <c r="A6" s="10"/>
      <c r="B6" s="10"/>
      <c r="C6" s="10"/>
      <c r="D6" s="10"/>
      <c r="E6" s="10"/>
      <c r="F6" s="10"/>
      <c r="G6" s="10"/>
    </row>
    <row r="7" spans="1:8" ht="12.75">
      <c r="A7" s="445"/>
      <c r="B7" s="446"/>
      <c r="C7" s="446"/>
      <c r="D7" s="446"/>
      <c r="E7" s="446"/>
      <c r="F7" s="446"/>
      <c r="G7" s="446"/>
      <c r="H7" s="447"/>
    </row>
    <row r="8" spans="1:8" ht="12.75" customHeight="1">
      <c r="A8" s="16"/>
      <c r="B8" s="16"/>
      <c r="C8" s="16"/>
      <c r="D8" s="16"/>
      <c r="E8" s="16"/>
      <c r="F8" s="16"/>
      <c r="G8" s="16"/>
      <c r="H8" s="453" t="s">
        <v>393</v>
      </c>
    </row>
    <row r="9" spans="2:8" ht="12.75">
      <c r="B9" s="443" t="s">
        <v>342</v>
      </c>
      <c r="C9" s="443" t="s">
        <v>343</v>
      </c>
      <c r="D9" s="443" t="s">
        <v>344</v>
      </c>
      <c r="E9" s="451" t="s">
        <v>345</v>
      </c>
      <c r="F9" s="451"/>
      <c r="G9" s="452"/>
      <c r="H9" s="454"/>
    </row>
    <row r="10" spans="1:8" ht="12.75">
      <c r="A10" s="16"/>
      <c r="B10" s="444"/>
      <c r="C10" s="444"/>
      <c r="D10" s="444"/>
      <c r="E10" s="100" t="s">
        <v>346</v>
      </c>
      <c r="F10" s="100" t="s">
        <v>566</v>
      </c>
      <c r="G10" s="233" t="s">
        <v>567</v>
      </c>
      <c r="H10" s="455"/>
    </row>
    <row r="11" spans="1:8" ht="12.75">
      <c r="A11" s="5" t="s">
        <v>347</v>
      </c>
      <c r="B11" s="101">
        <v>4834289.83</v>
      </c>
      <c r="C11" s="101">
        <v>4944323.25</v>
      </c>
      <c r="D11" s="101">
        <v>4811268.15</v>
      </c>
      <c r="E11" s="102">
        <f>IF(B11&lt;&gt;0,C11/B11,"")</f>
        <v>1.0227610308585904</v>
      </c>
      <c r="F11" s="102">
        <f>IF(B11&lt;&gt;0,D11/B11,"")</f>
        <v>0.9952378362056129</v>
      </c>
      <c r="G11" s="102">
        <f>IF(C11&lt;&gt;0,D11/C11,"")</f>
        <v>0.9730893201612577</v>
      </c>
      <c r="H11" s="101">
        <f>IF('Carte Identité'!$C$15&lt;&gt;0,D11/'Carte Identité'!$C$15,0)</f>
        <v>443.4757258733524</v>
      </c>
    </row>
    <row r="12" spans="1:8" ht="12.75">
      <c r="A12" s="5" t="s">
        <v>348</v>
      </c>
      <c r="B12" s="101">
        <v>1422276.98</v>
      </c>
      <c r="C12" s="101">
        <v>1494582.12</v>
      </c>
      <c r="D12" s="101">
        <v>1293160.28</v>
      </c>
      <c r="E12" s="102">
        <f>IF(B12&lt;&gt;0,C12/B12,"")</f>
        <v>1.0508375942356882</v>
      </c>
      <c r="F12" s="102">
        <f>IF(B12&lt;&gt;0,D12/B12,"")</f>
        <v>0.9092183155491977</v>
      </c>
      <c r="G12" s="102">
        <f>IF(C12&lt;&gt;0,D12/C12,"")</f>
        <v>0.8652320021063814</v>
      </c>
      <c r="H12" s="101">
        <f>IF('Carte Identité'!$C$15&lt;&gt;0,D12/'Carte Identité'!$C$15,0)</f>
        <v>119.19626509355702</v>
      </c>
    </row>
    <row r="13" spans="1:8" ht="12.75">
      <c r="A13" s="5" t="s">
        <v>349</v>
      </c>
      <c r="B13" s="101">
        <v>4815209.63</v>
      </c>
      <c r="C13" s="101">
        <v>4807608.06</v>
      </c>
      <c r="D13" s="101">
        <v>4763482.96</v>
      </c>
      <c r="E13" s="102">
        <f>IF(B13&lt;&gt;0,C13/B13,"")</f>
        <v>0.9984213418347063</v>
      </c>
      <c r="F13" s="102">
        <f>IF(B13&lt;&gt;0,D13/B13,"")</f>
        <v>0.9892576494120361</v>
      </c>
      <c r="G13" s="102">
        <f>IF(C13&lt;&gt;0,D13/C13,"")</f>
        <v>0.9908218183659506</v>
      </c>
      <c r="H13" s="101">
        <f>IF('Carte Identité'!$C$15&lt;&gt;0,D13/'Carte Identité'!$C$15,0)</f>
        <v>439.07115494515625</v>
      </c>
    </row>
    <row r="14" spans="1:8" ht="12.75">
      <c r="A14" s="5" t="s">
        <v>350</v>
      </c>
      <c r="B14" s="101">
        <v>1716031.14</v>
      </c>
      <c r="C14" s="101">
        <v>1719599.89</v>
      </c>
      <c r="D14" s="101">
        <v>1646129.92</v>
      </c>
      <c r="E14" s="102">
        <f>IF(B14&lt;&gt;0,C14/B14,"")</f>
        <v>1.0020796534030263</v>
      </c>
      <c r="F14" s="102">
        <f>IF(B14&lt;&gt;0,D14/B14,"")</f>
        <v>0.9592657625082491</v>
      </c>
      <c r="G14" s="102">
        <f>IF(C14&lt;&gt;0,D14/C14,"")</f>
        <v>0.9572749623751139</v>
      </c>
      <c r="H14" s="101">
        <f>IF('Carte Identité'!$C$15&lt;&gt;0,D14/'Carte Identité'!$C$15,0)</f>
        <v>151.73102774449256</v>
      </c>
    </row>
    <row r="15" spans="1:8" ht="12.75">
      <c r="A15" s="301" t="s">
        <v>351</v>
      </c>
      <c r="B15" s="302">
        <f>SUM(B11:B14)</f>
        <v>12787807.580000002</v>
      </c>
      <c r="C15" s="302">
        <f>SUM(C11:C14)</f>
        <v>12966113.32</v>
      </c>
      <c r="D15" s="302">
        <f>SUM(D11:D14)</f>
        <v>12514041.31</v>
      </c>
      <c r="E15" s="303">
        <f>IF(B15&lt;&gt;0,C15/B15,"")</f>
        <v>1.0139434175001871</v>
      </c>
      <c r="F15" s="303">
        <f>IF(B15&lt;&gt;0,D15/B15,"")</f>
        <v>0.9785916179699037</v>
      </c>
      <c r="G15" s="303">
        <f>IF(C15&lt;&gt;0,D15/C15,"")</f>
        <v>0.9651343468283061</v>
      </c>
      <c r="H15" s="302">
        <f>IF('Carte Identité'!$C$15&lt;&gt;0,D15/'Carte Identité'!$C$15,0)</f>
        <v>1153.4741736565582</v>
      </c>
    </row>
    <row r="16" spans="1:5" ht="12.75">
      <c r="A16" s="10"/>
      <c r="B16" s="12"/>
      <c r="C16" s="12"/>
      <c r="D16" s="12"/>
      <c r="E16" s="12"/>
    </row>
    <row r="17" spans="1:8" ht="12.75">
      <c r="A17" s="448"/>
      <c r="B17" s="449"/>
      <c r="C17" s="449"/>
      <c r="D17" s="449"/>
      <c r="E17" s="449"/>
      <c r="F17" s="449"/>
      <c r="G17" s="449"/>
      <c r="H17" s="450"/>
    </row>
    <row r="18" spans="1:8" ht="12.75">
      <c r="A18" s="16"/>
      <c r="B18" s="16"/>
      <c r="C18" s="16"/>
      <c r="D18" s="16"/>
      <c r="E18" s="16"/>
      <c r="F18" s="16"/>
      <c r="G18" s="16"/>
      <c r="H18" s="453" t="s">
        <v>394</v>
      </c>
    </row>
    <row r="19" spans="2:8" ht="12.75">
      <c r="B19" s="443" t="s">
        <v>342</v>
      </c>
      <c r="C19" s="443" t="s">
        <v>343</v>
      </c>
      <c r="D19" s="443" t="s">
        <v>352</v>
      </c>
      <c r="E19" s="451" t="s">
        <v>345</v>
      </c>
      <c r="F19" s="451"/>
      <c r="G19" s="451"/>
      <c r="H19" s="454"/>
    </row>
    <row r="20" spans="1:8" ht="12.75">
      <c r="A20" s="16"/>
      <c r="B20" s="444"/>
      <c r="C20" s="444"/>
      <c r="D20" s="444"/>
      <c r="E20" s="100" t="s">
        <v>346</v>
      </c>
      <c r="F20" s="100" t="s">
        <v>566</v>
      </c>
      <c r="G20" s="233" t="s">
        <v>567</v>
      </c>
      <c r="H20" s="455"/>
    </row>
    <row r="21" spans="1:8" ht="12.75">
      <c r="A21" s="5" t="s">
        <v>353</v>
      </c>
      <c r="B21" s="101">
        <v>717274.95</v>
      </c>
      <c r="C21" s="101">
        <v>735456.41</v>
      </c>
      <c r="D21" s="101">
        <v>443096.63</v>
      </c>
      <c r="E21" s="102">
        <f>IF(B21&lt;&gt;0,C21/B21,"")</f>
        <v>1.0253479645427461</v>
      </c>
      <c r="F21" s="102">
        <f>IF(B21&lt;&gt;0,D21/B21,"")</f>
        <v>0.6177500413195804</v>
      </c>
      <c r="G21" s="102">
        <f>IF(C21&lt;&gt;0,D21/C21,"")</f>
        <v>0.6024784392048469</v>
      </c>
      <c r="H21" s="101">
        <f>IF('Carte Identité'!$C$15&lt;&gt;0,D21/'Carte Identité'!$C$15,0)</f>
        <v>40.842163333026086</v>
      </c>
    </row>
    <row r="22" spans="1:8" ht="12.75">
      <c r="A22" s="5" t="s">
        <v>349</v>
      </c>
      <c r="B22" s="101">
        <v>11594519.16</v>
      </c>
      <c r="C22" s="101">
        <v>11833905.35</v>
      </c>
      <c r="D22" s="101">
        <v>10038482.46</v>
      </c>
      <c r="E22" s="102">
        <f>IF(B22&lt;&gt;0,C22/B22,"")</f>
        <v>1.0206464957016812</v>
      </c>
      <c r="F22" s="102">
        <f>IF(B22&lt;&gt;0,D22/B22,"")</f>
        <v>0.8657954953950846</v>
      </c>
      <c r="G22" s="102">
        <f>IF(C22&lt;&gt;0,D22/C22,"")</f>
        <v>0.8482814559607748</v>
      </c>
      <c r="H22" s="101">
        <f>IF('Carte Identité'!$C$15&lt;&gt;0,D22/'Carte Identité'!$C$15,0)</f>
        <v>925.291036961932</v>
      </c>
    </row>
    <row r="23" spans="1:8" ht="12.75">
      <c r="A23" s="5" t="s">
        <v>350</v>
      </c>
      <c r="B23" s="101">
        <v>284864.47</v>
      </c>
      <c r="C23" s="101">
        <v>284864.47</v>
      </c>
      <c r="D23" s="101">
        <v>239113.82</v>
      </c>
      <c r="E23" s="102">
        <f>IF(B23&lt;&gt;0,C23/B23,"")</f>
        <v>1</v>
      </c>
      <c r="F23" s="102">
        <f>IF(B23&lt;&gt;0,D23/B23,"")</f>
        <v>0.8393950288008891</v>
      </c>
      <c r="G23" s="102">
        <f>IF(C23&lt;&gt;0,D23/C23,"")</f>
        <v>0.8393950288008891</v>
      </c>
      <c r="H23" s="101">
        <f>IF('Carte Identité'!$C$15&lt;&gt;0,D23/'Carte Identité'!$C$15,0)</f>
        <v>22.040171444372753</v>
      </c>
    </row>
    <row r="24" spans="1:8" ht="12.75">
      <c r="A24" s="304" t="s">
        <v>351</v>
      </c>
      <c r="B24" s="305">
        <f>SUM(B21:B23)</f>
        <v>12596658.58</v>
      </c>
      <c r="C24" s="305">
        <f>SUM(C21:C23)</f>
        <v>12854226.23</v>
      </c>
      <c r="D24" s="305">
        <f>SUM(D21:D23)</f>
        <v>10720692.910000002</v>
      </c>
      <c r="E24" s="306">
        <f>IF(B24&lt;&gt;0,C24/B24,"")</f>
        <v>1.02044729944566</v>
      </c>
      <c r="F24" s="306">
        <f>IF(B24&lt;&gt;0,D24/B24,"")</f>
        <v>0.851074341811684</v>
      </c>
      <c r="G24" s="306">
        <f>IF(C24&lt;&gt;0,D24/C24,"")</f>
        <v>0.834020867392187</v>
      </c>
      <c r="H24" s="305">
        <f>IF('Carte Identité'!$C$15&lt;&gt;0,D24/'Carte Identité'!$C$15,0)</f>
        <v>988.173371739331</v>
      </c>
    </row>
  </sheetData>
  <sheetProtection/>
  <mergeCells count="12">
    <mergeCell ref="H18:H20"/>
    <mergeCell ref="B19:B20"/>
    <mergeCell ref="C19:C20"/>
    <mergeCell ref="D19:D20"/>
    <mergeCell ref="E19:G19"/>
    <mergeCell ref="B9:B10"/>
    <mergeCell ref="C9:C10"/>
    <mergeCell ref="A7:H7"/>
    <mergeCell ref="A17:H17"/>
    <mergeCell ref="D9:D10"/>
    <mergeCell ref="E9:G9"/>
    <mergeCell ref="H8:H10"/>
  </mergeCells>
  <printOptions/>
  <pageMargins left="0.787401575" right="0.787401575" top="0.64" bottom="0.63" header="0.4921259845" footer="0.4921259845"/>
  <pageSetup horizontalDpi="300" verticalDpi="300" orientation="landscape" paperSize="9" r:id="rId2"/>
  <drawing r:id="rId1"/>
</worksheet>
</file>

<file path=xl/worksheets/sheet7.xml><?xml version="1.0" encoding="utf-8"?>
<worksheet xmlns="http://schemas.openxmlformats.org/spreadsheetml/2006/main" xmlns:r="http://schemas.openxmlformats.org/officeDocument/2006/relationships">
  <sheetPr codeName="Feuil7">
    <pageSetUpPr fitToPage="1"/>
  </sheetPr>
  <dimension ref="A1:J58"/>
  <sheetViews>
    <sheetView zoomScalePageLayoutView="0" workbookViewId="0" topLeftCell="A24">
      <selection activeCell="E57" sqref="E57"/>
    </sheetView>
  </sheetViews>
  <sheetFormatPr defaultColWidth="11.421875" defaultRowHeight="12.75"/>
  <cols>
    <col min="1" max="1" width="41.8515625" style="0" customWidth="1"/>
    <col min="2" max="5" width="16.8515625" style="0" customWidth="1"/>
    <col min="6" max="11" width="12.8515625" style="0" customWidth="1"/>
  </cols>
  <sheetData>
    <row r="1" spans="1:8" ht="12.75">
      <c r="A1" s="19" t="s">
        <v>0</v>
      </c>
      <c r="B1" s="193" t="s">
        <v>1</v>
      </c>
      <c r="C1" s="34"/>
      <c r="D1" s="193" t="str">
        <f>Coordonnées!C1</f>
        <v>AISEAU-PRESLES</v>
      </c>
      <c r="E1" s="193"/>
      <c r="F1" s="34"/>
      <c r="G1" s="193" t="s">
        <v>341</v>
      </c>
      <c r="H1" s="100">
        <f>Coordonnées!E1</f>
        <v>52074</v>
      </c>
    </row>
    <row r="2" spans="1:8" ht="12.75">
      <c r="A2" s="23"/>
      <c r="B2" s="203"/>
      <c r="C2" s="27"/>
      <c r="D2" s="27"/>
      <c r="E2" s="203"/>
      <c r="F2" s="27"/>
      <c r="G2" s="203" t="s">
        <v>2</v>
      </c>
      <c r="H2" s="204">
        <f>Coordonnées!E2</f>
        <v>2014</v>
      </c>
    </row>
    <row r="3" spans="2:5" ht="15">
      <c r="B3" s="461" t="s">
        <v>530</v>
      </c>
      <c r="C3" s="462"/>
      <c r="D3" s="462"/>
      <c r="E3" s="463"/>
    </row>
    <row r="5" spans="1:2" ht="12.75">
      <c r="A5">
        <v>2</v>
      </c>
      <c r="B5" s="1" t="s">
        <v>565</v>
      </c>
    </row>
    <row r="6" spans="2:5" ht="12.75">
      <c r="B6" s="460"/>
      <c r="C6" s="460"/>
      <c r="D6" s="460"/>
      <c r="E6" s="460"/>
    </row>
    <row r="7" spans="1:5" ht="12.75">
      <c r="A7" s="206" t="s">
        <v>25</v>
      </c>
      <c r="B7" s="170">
        <f>C7-1</f>
        <v>2011</v>
      </c>
      <c r="C7" s="170">
        <f>D7-1</f>
        <v>2012</v>
      </c>
      <c r="D7" s="170">
        <f>E7-1</f>
        <v>2013</v>
      </c>
      <c r="E7" s="170">
        <f>H2</f>
        <v>2014</v>
      </c>
    </row>
    <row r="8" spans="1:5" ht="12.75">
      <c r="A8" s="161" t="s">
        <v>34</v>
      </c>
      <c r="B8" s="160"/>
      <c r="C8" s="160"/>
      <c r="D8" s="160"/>
      <c r="E8" s="160"/>
    </row>
    <row r="9" spans="1:5" ht="12.75">
      <c r="A9" s="162" t="s">
        <v>35</v>
      </c>
      <c r="B9" s="171">
        <v>1045.05</v>
      </c>
      <c r="C9" s="171">
        <v>1631.92</v>
      </c>
      <c r="D9" s="171">
        <v>0</v>
      </c>
      <c r="E9" s="171">
        <v>0</v>
      </c>
    </row>
    <row r="10" spans="1:5" ht="12.75">
      <c r="A10" s="162" t="s">
        <v>36</v>
      </c>
      <c r="B10" s="171">
        <v>60957.92</v>
      </c>
      <c r="C10" s="171">
        <v>69799.67</v>
      </c>
      <c r="D10" s="171">
        <v>72341.75</v>
      </c>
      <c r="E10" s="171">
        <v>83002.43</v>
      </c>
    </row>
    <row r="11" spans="1:5" ht="12.75">
      <c r="A11" s="162" t="s">
        <v>37</v>
      </c>
      <c r="B11" s="171">
        <v>0</v>
      </c>
      <c r="C11" s="171">
        <v>0</v>
      </c>
      <c r="D11" s="171">
        <v>0</v>
      </c>
      <c r="E11" s="171">
        <v>0</v>
      </c>
    </row>
    <row r="12" spans="1:5" ht="12.75">
      <c r="A12" s="162" t="s">
        <v>66</v>
      </c>
      <c r="B12" s="171">
        <v>29258.17</v>
      </c>
      <c r="C12" s="171">
        <v>30786.04</v>
      </c>
      <c r="D12" s="171">
        <v>29758.93</v>
      </c>
      <c r="E12" s="171">
        <v>6744.17</v>
      </c>
    </row>
    <row r="13" spans="1:9" ht="12.75">
      <c r="A13" s="162" t="s">
        <v>38</v>
      </c>
      <c r="B13" s="171">
        <v>301740.22</v>
      </c>
      <c r="C13" s="171">
        <v>292667.54</v>
      </c>
      <c r="D13" s="171">
        <v>309257.01</v>
      </c>
      <c r="E13" s="171">
        <v>353350.03</v>
      </c>
      <c r="G13" s="456" t="s">
        <v>388</v>
      </c>
      <c r="H13" s="457"/>
      <c r="I13" s="458"/>
    </row>
    <row r="14" spans="1:9" ht="12.75">
      <c r="A14" s="163" t="s">
        <v>557</v>
      </c>
      <c r="B14" s="172">
        <v>393001.36</v>
      </c>
      <c r="C14" s="172">
        <v>394885.17</v>
      </c>
      <c r="D14" s="172">
        <v>411357.69</v>
      </c>
      <c r="E14" s="172">
        <v>443096.63</v>
      </c>
      <c r="G14" s="179">
        <f>C7</f>
        <v>2012</v>
      </c>
      <c r="H14" s="179">
        <f>D7</f>
        <v>2013</v>
      </c>
      <c r="I14" s="179">
        <f>E7</f>
        <v>2014</v>
      </c>
    </row>
    <row r="15" spans="1:9" ht="12.75">
      <c r="A15" s="161" t="s">
        <v>39</v>
      </c>
      <c r="B15" s="160"/>
      <c r="C15" s="160"/>
      <c r="D15" s="160"/>
      <c r="E15" s="160"/>
      <c r="F15" t="s">
        <v>392</v>
      </c>
      <c r="G15" s="197">
        <f>IF(B14=0,"",(C14-B14)/B14)</f>
        <v>0.0047933930813878044</v>
      </c>
      <c r="H15" s="197">
        <f>IF(C14=0,"",(D14-C14)/C14)</f>
        <v>0.04171470911404452</v>
      </c>
      <c r="I15" s="326">
        <f>IF(D14=0,"",(E14-D14)/D14)</f>
        <v>0.07715654957125027</v>
      </c>
    </row>
    <row r="16" spans="1:9" ht="12.75">
      <c r="A16" s="162" t="s">
        <v>40</v>
      </c>
      <c r="B16" s="171">
        <v>3006697.41</v>
      </c>
      <c r="C16" s="171">
        <v>3178283.47</v>
      </c>
      <c r="D16" s="171">
        <v>3181429.58</v>
      </c>
      <c r="E16" s="171">
        <v>3294970.74</v>
      </c>
      <c r="F16" t="s">
        <v>349</v>
      </c>
      <c r="G16" s="198">
        <f>IF(B43=0,"",(C43-B43)/B43)</f>
        <v>0.025011954519699717</v>
      </c>
      <c r="H16" s="198">
        <f>IF(C43=0,"",(D43-C43)/C43)</f>
        <v>0.053699889284885526</v>
      </c>
      <c r="I16" s="327">
        <f>IF(D43=0,"",(E43-D43)/D43)</f>
        <v>-0.13619218980760928</v>
      </c>
    </row>
    <row r="17" spans="1:9" ht="12.75">
      <c r="A17" s="162" t="s">
        <v>41</v>
      </c>
      <c r="B17" s="171">
        <v>0</v>
      </c>
      <c r="C17" s="171">
        <v>0</v>
      </c>
      <c r="D17" s="171">
        <v>0</v>
      </c>
      <c r="E17" s="171">
        <v>0</v>
      </c>
      <c r="F17" t="s">
        <v>350</v>
      </c>
      <c r="G17" s="198">
        <f>IF(B52=0,"",(C52-B52)/B52)</f>
        <v>-0.10883130752171004</v>
      </c>
      <c r="H17" s="198">
        <f>IF(C52=0,"",(D52-C52)/C52)</f>
        <v>0.024285977740312256</v>
      </c>
      <c r="I17" s="328">
        <f>IF(D52=0,"",(E52-D52)/D52)</f>
        <v>-0.3085223354619743</v>
      </c>
    </row>
    <row r="18" spans="1:9" ht="12.75">
      <c r="A18" s="162" t="s">
        <v>42</v>
      </c>
      <c r="B18" s="171">
        <v>0</v>
      </c>
      <c r="C18" s="171">
        <v>0</v>
      </c>
      <c r="D18" s="171">
        <v>0</v>
      </c>
      <c r="E18" s="171">
        <v>0</v>
      </c>
      <c r="F18" t="s">
        <v>164</v>
      </c>
      <c r="G18" s="200">
        <f>IF(B54=0,"",(C54-B54)/B54)</f>
        <v>0.016985955126683192</v>
      </c>
      <c r="H18" s="200">
        <f>IF(C54=0,"",(D54-C54)/C54)</f>
        <v>0.046738775130919584</v>
      </c>
      <c r="I18" s="200">
        <f>IF(D54=0,"",(E54-D54)/D54)</f>
        <v>-0.13247892402143685</v>
      </c>
    </row>
    <row r="19" spans="1:5" ht="12.75">
      <c r="A19" s="163" t="s">
        <v>43</v>
      </c>
      <c r="B19" s="172">
        <f>SUM(B16:B18)</f>
        <v>3006697.41</v>
      </c>
      <c r="C19" s="172">
        <f>SUM(C16:C18)</f>
        <v>3178283.47</v>
      </c>
      <c r="D19" s="172">
        <f>SUM(D16:D18)</f>
        <v>3181429.58</v>
      </c>
      <c r="E19" s="172">
        <f>SUM(E16:E18)</f>
        <v>3294970.74</v>
      </c>
    </row>
    <row r="20" spans="1:5" ht="12.75">
      <c r="A20" s="162" t="s">
        <v>44</v>
      </c>
      <c r="B20" s="171">
        <v>1966645.42</v>
      </c>
      <c r="C20" s="171">
        <v>2075727.39</v>
      </c>
      <c r="D20" s="171">
        <v>2244604.43</v>
      </c>
      <c r="E20" s="171">
        <v>1461946.62</v>
      </c>
    </row>
    <row r="21" spans="1:5" ht="12.75">
      <c r="A21" s="162" t="s">
        <v>45</v>
      </c>
      <c r="B21" s="171">
        <v>2196220.58</v>
      </c>
      <c r="C21" s="171">
        <v>2141769.4</v>
      </c>
      <c r="D21" s="171">
        <v>2459902.43</v>
      </c>
      <c r="E21" s="171">
        <v>1732673.04</v>
      </c>
    </row>
    <row r="22" spans="1:5" ht="12.75">
      <c r="A22" s="162" t="s">
        <v>46</v>
      </c>
      <c r="B22" s="171">
        <v>125522.16</v>
      </c>
      <c r="C22" s="171">
        <v>129995.27</v>
      </c>
      <c r="D22" s="171">
        <v>131340.38</v>
      </c>
      <c r="E22" s="171">
        <v>120048.49</v>
      </c>
    </row>
    <row r="23" spans="1:5" ht="12.75">
      <c r="A23" s="162" t="s">
        <v>525</v>
      </c>
      <c r="B23" s="171">
        <v>0</v>
      </c>
      <c r="C23" s="171">
        <v>0</v>
      </c>
      <c r="D23" s="171">
        <v>0</v>
      </c>
      <c r="E23" s="171">
        <v>0</v>
      </c>
    </row>
    <row r="24" spans="1:10" ht="12.75">
      <c r="A24" s="164" t="s">
        <v>144</v>
      </c>
      <c r="B24" s="173">
        <f>SUM(B20:B23)</f>
        <v>4288388.16</v>
      </c>
      <c r="C24" s="173">
        <f>SUM(C20:C23)</f>
        <v>4347492.06</v>
      </c>
      <c r="D24" s="173">
        <f>SUM(D20:D23)</f>
        <v>4835847.24</v>
      </c>
      <c r="E24" s="173">
        <f>SUM(E20:E23)</f>
        <v>3314668.1500000004</v>
      </c>
      <c r="G24" s="459" t="s">
        <v>498</v>
      </c>
      <c r="H24" s="459"/>
      <c r="I24" s="459"/>
      <c r="J24" s="459"/>
    </row>
    <row r="25" spans="1:10" ht="12.75">
      <c r="A25" s="162" t="s">
        <v>47</v>
      </c>
      <c r="B25" s="171">
        <v>656279.84</v>
      </c>
      <c r="C25" s="171">
        <v>665914.9</v>
      </c>
      <c r="D25" s="171">
        <v>760311.92</v>
      </c>
      <c r="E25" s="171">
        <v>592155</v>
      </c>
      <c r="G25" s="100">
        <f>B7</f>
        <v>2011</v>
      </c>
      <c r="H25" s="100">
        <f>C7</f>
        <v>2012</v>
      </c>
      <c r="I25" s="100">
        <f>D7</f>
        <v>2013</v>
      </c>
      <c r="J25" s="100">
        <f>E7</f>
        <v>2014</v>
      </c>
    </row>
    <row r="26" spans="1:10" ht="12.75">
      <c r="A26" s="162" t="s">
        <v>48</v>
      </c>
      <c r="B26" s="171">
        <v>153144.42</v>
      </c>
      <c r="C26" s="171">
        <v>161801.36</v>
      </c>
      <c r="D26" s="171">
        <v>165650</v>
      </c>
      <c r="E26" s="171">
        <v>0</v>
      </c>
      <c r="F26" t="s">
        <v>497</v>
      </c>
      <c r="G26" s="101">
        <f>B25+B26</f>
        <v>809424.26</v>
      </c>
      <c r="H26" s="101">
        <f>C25+C26</f>
        <v>827716.26</v>
      </c>
      <c r="I26" s="101">
        <f>D25+D26</f>
        <v>925961.92</v>
      </c>
      <c r="J26" s="101">
        <f>E25+E26</f>
        <v>592155</v>
      </c>
    </row>
    <row r="27" spans="1:10" ht="12.75">
      <c r="A27" s="162" t="s">
        <v>148</v>
      </c>
      <c r="B27" s="171">
        <v>1160971.31</v>
      </c>
      <c r="C27" s="171">
        <v>1146182.54</v>
      </c>
      <c r="D27" s="171">
        <v>1136333.46</v>
      </c>
      <c r="E27" s="171">
        <v>1131800.06</v>
      </c>
      <c r="F27" t="s">
        <v>496</v>
      </c>
      <c r="G27" s="101">
        <f>'Dépenses budgétaires ordinaires'!B40</f>
        <v>816456.54</v>
      </c>
      <c r="H27" s="101">
        <f>'Dépenses budgétaires ordinaires'!C40</f>
        <v>861636.07</v>
      </c>
      <c r="I27" s="101">
        <f>'Dépenses budgétaires ordinaires'!D40</f>
        <v>847321.82</v>
      </c>
      <c r="J27" s="101">
        <f>'Dépenses budgétaires ordinaires'!E40</f>
        <v>702176.6</v>
      </c>
    </row>
    <row r="28" spans="1:10" ht="12.75">
      <c r="A28" s="162" t="s">
        <v>49</v>
      </c>
      <c r="B28" s="171">
        <v>117136.65</v>
      </c>
      <c r="C28" s="171">
        <v>114901.35</v>
      </c>
      <c r="D28" s="171">
        <v>122883.05</v>
      </c>
      <c r="E28" s="171">
        <v>307229.03</v>
      </c>
      <c r="F28" t="s">
        <v>499</v>
      </c>
      <c r="G28" s="318">
        <f>G26-G27</f>
        <v>-7032.280000000028</v>
      </c>
      <c r="H28" s="318">
        <f>H26-H27</f>
        <v>-33919.80999999994</v>
      </c>
      <c r="I28" s="318">
        <f>I26-I27</f>
        <v>78640.1000000001</v>
      </c>
      <c r="J28" s="318">
        <f>J26-J27</f>
        <v>-110021.59999999998</v>
      </c>
    </row>
    <row r="29" spans="1:5" ht="12.75">
      <c r="A29" s="164" t="s">
        <v>146</v>
      </c>
      <c r="B29" s="173">
        <f>SUM(B25:B28)</f>
        <v>2087532.22</v>
      </c>
      <c r="C29" s="173">
        <f>SUM(C25:C28)</f>
        <v>2088800.1500000001</v>
      </c>
      <c r="D29" s="173">
        <f>SUM(D25:D28)</f>
        <v>2185178.4299999997</v>
      </c>
      <c r="E29" s="173">
        <f>SUM(E25:E28)</f>
        <v>2031184.09</v>
      </c>
    </row>
    <row r="30" spans="1:5" ht="12.75">
      <c r="A30" s="165" t="s">
        <v>145</v>
      </c>
      <c r="B30" s="174">
        <f>B29+B24</f>
        <v>6375920.38</v>
      </c>
      <c r="C30" s="174">
        <f>C29+C24</f>
        <v>6436292.21</v>
      </c>
      <c r="D30" s="174">
        <f>D29+D24</f>
        <v>7021025.67</v>
      </c>
      <c r="E30" s="174">
        <f>E29+E24</f>
        <v>5345852.24</v>
      </c>
    </row>
    <row r="31" spans="1:5" ht="12.75">
      <c r="A31" s="162" t="s">
        <v>561</v>
      </c>
      <c r="B31" s="171">
        <v>1222</v>
      </c>
      <c r="C31" s="171">
        <v>752</v>
      </c>
      <c r="D31" s="171">
        <v>1692</v>
      </c>
      <c r="E31" s="171">
        <v>846</v>
      </c>
    </row>
    <row r="32" spans="1:5" ht="12.75">
      <c r="A32" s="162" t="s">
        <v>143</v>
      </c>
      <c r="B32" s="171">
        <v>0</v>
      </c>
      <c r="C32" s="171">
        <v>0</v>
      </c>
      <c r="D32" s="171">
        <v>0</v>
      </c>
      <c r="E32" s="171">
        <v>0</v>
      </c>
    </row>
    <row r="33" spans="1:5" ht="12.75">
      <c r="A33" s="166" t="s">
        <v>546</v>
      </c>
      <c r="B33" s="173">
        <f>SUM(B31:B32)</f>
        <v>1222</v>
      </c>
      <c r="C33" s="173">
        <f>SUM(C31:C32)</f>
        <v>752</v>
      </c>
      <c r="D33" s="173">
        <f>SUM(D31:D32)</f>
        <v>1692</v>
      </c>
      <c r="E33" s="173">
        <f>SUM(E31:E32)</f>
        <v>846</v>
      </c>
    </row>
    <row r="34" spans="1:5" ht="12.75">
      <c r="A34" s="162" t="s">
        <v>560</v>
      </c>
      <c r="B34" s="171">
        <v>284229.68</v>
      </c>
      <c r="C34" s="171">
        <v>311197.79</v>
      </c>
      <c r="D34" s="171">
        <v>300486.49</v>
      </c>
      <c r="E34" s="171">
        <v>309238.53</v>
      </c>
    </row>
    <row r="35" spans="1:5" ht="12.75">
      <c r="A35" s="162" t="s">
        <v>50</v>
      </c>
      <c r="B35" s="101">
        <v>0</v>
      </c>
      <c r="C35" s="101">
        <v>0</v>
      </c>
      <c r="D35" s="101">
        <v>0</v>
      </c>
      <c r="E35" s="101">
        <v>0</v>
      </c>
    </row>
    <row r="36" spans="1:5" ht="12.75">
      <c r="A36" s="162" t="s">
        <v>51</v>
      </c>
      <c r="B36" s="171">
        <v>0</v>
      </c>
      <c r="C36" s="171">
        <v>0</v>
      </c>
      <c r="D36" s="171">
        <v>0</v>
      </c>
      <c r="E36" s="171">
        <v>0</v>
      </c>
    </row>
    <row r="37" spans="1:5" ht="12.75">
      <c r="A37" s="162" t="s">
        <v>52</v>
      </c>
      <c r="B37" s="171">
        <v>82028.01</v>
      </c>
      <c r="C37" s="171">
        <v>77713.14</v>
      </c>
      <c r="D37" s="171">
        <v>60567.91</v>
      </c>
      <c r="E37" s="171">
        <v>60567.91</v>
      </c>
    </row>
    <row r="38" spans="1:5" ht="12.75">
      <c r="A38" s="162" t="s">
        <v>53</v>
      </c>
      <c r="B38" s="171">
        <v>2544.2</v>
      </c>
      <c r="C38" s="171">
        <v>11130.26</v>
      </c>
      <c r="D38" s="171">
        <v>37847.01</v>
      </c>
      <c r="E38" s="171">
        <v>38728.72</v>
      </c>
    </row>
    <row r="39" spans="1:5" ht="12.75">
      <c r="A39" s="162" t="s">
        <v>54</v>
      </c>
      <c r="B39" s="171">
        <v>0</v>
      </c>
      <c r="C39" s="171">
        <v>0</v>
      </c>
      <c r="D39" s="171">
        <v>0</v>
      </c>
      <c r="E39" s="171">
        <v>0</v>
      </c>
    </row>
    <row r="40" spans="1:5" ht="12.75">
      <c r="A40" s="162" t="s">
        <v>559</v>
      </c>
      <c r="B40" s="171">
        <f>B43-B42-B30-B35-B36-B37-B38-B39-B33-B19-B34</f>
        <v>1007179.9800000002</v>
      </c>
      <c r="C40" s="171">
        <f>C43-C42-C30-C35-C36-C37-C38-C39-C33-C19-C34</f>
        <v>1013576.9600000004</v>
      </c>
      <c r="D40" s="171">
        <f>D43-D42-D30-D35-D36-D37-D38-D39-D33-D19-D34</f>
        <v>1018150.3400000001</v>
      </c>
      <c r="E40" s="171">
        <f>E43-E42-E30-E35-E36-E37-E38-E39-E33-E19-E34</f>
        <v>988278.3200000005</v>
      </c>
    </row>
    <row r="41" spans="1:5" ht="12.75">
      <c r="A41" s="164" t="s">
        <v>56</v>
      </c>
      <c r="B41" s="173">
        <f>SUM(B34:B40)</f>
        <v>1375981.87</v>
      </c>
      <c r="C41" s="173">
        <f>SUM(C34:C40)</f>
        <v>1413618.1500000004</v>
      </c>
      <c r="D41" s="173">
        <f>SUM(D34:D40)</f>
        <v>1417051.75</v>
      </c>
      <c r="E41" s="173">
        <f>SUM(E34:E40)</f>
        <v>1396813.4800000004</v>
      </c>
    </row>
    <row r="42" spans="1:5" ht="12.75">
      <c r="A42" s="167" t="s">
        <v>57</v>
      </c>
      <c r="B42" s="175"/>
      <c r="C42" s="171"/>
      <c r="D42" s="171"/>
      <c r="E42" s="171"/>
    </row>
    <row r="43" spans="1:5" ht="12.75">
      <c r="A43" s="163" t="s">
        <v>558</v>
      </c>
      <c r="B43" s="172">
        <v>10759821.66</v>
      </c>
      <c r="C43" s="172">
        <v>11028945.83</v>
      </c>
      <c r="D43" s="172">
        <v>11621199</v>
      </c>
      <c r="E43" s="172">
        <v>10038482.46</v>
      </c>
    </row>
    <row r="44" spans="1:5" ht="12.75">
      <c r="A44" s="161" t="s">
        <v>58</v>
      </c>
      <c r="B44" s="161"/>
      <c r="C44" s="161"/>
      <c r="D44" s="161"/>
      <c r="E44" s="161"/>
    </row>
    <row r="45" spans="1:5" ht="12.75">
      <c r="A45" s="162" t="s">
        <v>59</v>
      </c>
      <c r="B45" s="171">
        <v>40007.49</v>
      </c>
      <c r="C45" s="171">
        <v>25234.4</v>
      </c>
      <c r="D45" s="171">
        <v>54929.72</v>
      </c>
      <c r="E45" s="171">
        <v>3429.08</v>
      </c>
    </row>
    <row r="46" spans="1:5" ht="12.75">
      <c r="A46" s="162" t="s">
        <v>60</v>
      </c>
      <c r="B46" s="171">
        <v>0</v>
      </c>
      <c r="C46" s="171">
        <v>0</v>
      </c>
      <c r="D46" s="171">
        <v>0</v>
      </c>
      <c r="E46" s="171">
        <v>0</v>
      </c>
    </row>
    <row r="47" spans="1:5" ht="12.75">
      <c r="A47" s="162" t="s">
        <v>61</v>
      </c>
      <c r="B47" s="171">
        <v>276215.75</v>
      </c>
      <c r="C47" s="171">
        <v>293607.15</v>
      </c>
      <c r="D47" s="171">
        <v>290538.29</v>
      </c>
      <c r="E47" s="171">
        <v>235440.94</v>
      </c>
    </row>
    <row r="48" spans="1:5" ht="12.75">
      <c r="A48" s="162" t="s">
        <v>62</v>
      </c>
      <c r="B48" s="171">
        <v>0</v>
      </c>
      <c r="C48" s="171">
        <v>0</v>
      </c>
      <c r="D48" s="171">
        <v>0</v>
      </c>
      <c r="E48" s="171">
        <v>0</v>
      </c>
    </row>
    <row r="49" spans="1:5" ht="12.75">
      <c r="A49" s="162" t="s">
        <v>63</v>
      </c>
      <c r="B49" s="171">
        <v>62607.64</v>
      </c>
      <c r="C49" s="171">
        <v>18760.67</v>
      </c>
      <c r="D49" s="171">
        <v>333.21</v>
      </c>
      <c r="E49" s="171">
        <v>243.8</v>
      </c>
    </row>
    <row r="50" spans="1:5" ht="12.75">
      <c r="A50" s="162" t="s">
        <v>147</v>
      </c>
      <c r="B50" s="171">
        <v>0</v>
      </c>
      <c r="C50" s="171">
        <v>0</v>
      </c>
      <c r="D50" s="171">
        <v>0</v>
      </c>
      <c r="E50" s="171">
        <v>0</v>
      </c>
    </row>
    <row r="51" spans="1:5" ht="12.75">
      <c r="A51" s="162" t="s">
        <v>536</v>
      </c>
      <c r="B51" s="171">
        <v>0</v>
      </c>
      <c r="C51" s="171">
        <v>0</v>
      </c>
      <c r="D51" s="171">
        <v>0</v>
      </c>
      <c r="E51" s="171">
        <v>0</v>
      </c>
    </row>
    <row r="52" spans="1:5" ht="12.75">
      <c r="A52" s="168" t="s">
        <v>64</v>
      </c>
      <c r="B52" s="172">
        <v>378830.88</v>
      </c>
      <c r="C52" s="172">
        <v>337602.22</v>
      </c>
      <c r="D52" s="172">
        <v>345801.22</v>
      </c>
      <c r="E52" s="172">
        <v>239113.82</v>
      </c>
    </row>
    <row r="53" spans="1:5" ht="12.75">
      <c r="A53" s="168" t="s">
        <v>526</v>
      </c>
      <c r="B53" s="172">
        <v>131666.68</v>
      </c>
      <c r="C53" s="172">
        <v>100000</v>
      </c>
      <c r="D53" s="172">
        <v>37464.17</v>
      </c>
      <c r="E53" s="172">
        <v>50294.42</v>
      </c>
    </row>
    <row r="54" spans="1:5" ht="12.75">
      <c r="A54" s="169" t="s">
        <v>511</v>
      </c>
      <c r="B54" s="176">
        <f>B14+B43+B52+B53</f>
        <v>11663320.58</v>
      </c>
      <c r="C54" s="176">
        <f>C14+C43+C52+C53</f>
        <v>11861433.22</v>
      </c>
      <c r="D54" s="176">
        <f>D14+D43+D52+D53</f>
        <v>12415822.08</v>
      </c>
      <c r="E54" s="176">
        <f>E14+E43+E52+E53</f>
        <v>10770987.330000002</v>
      </c>
    </row>
    <row r="55" spans="1:5" ht="18.75" customHeight="1">
      <c r="A55" s="162" t="s">
        <v>514</v>
      </c>
      <c r="B55" s="171">
        <v>3004853.16</v>
      </c>
      <c r="C55" s="171">
        <v>2940560.18</v>
      </c>
      <c r="D55" s="171">
        <v>2847229.48</v>
      </c>
      <c r="E55" s="171">
        <v>3124425.53</v>
      </c>
    </row>
    <row r="56" spans="1:5" ht="12.75">
      <c r="A56" s="162" t="s">
        <v>510</v>
      </c>
      <c r="B56" s="171">
        <v>266222.47</v>
      </c>
      <c r="C56" s="171">
        <v>178486.05</v>
      </c>
      <c r="D56" s="171">
        <v>149355.42</v>
      </c>
      <c r="E56" s="171">
        <v>149087.23</v>
      </c>
    </row>
    <row r="57" spans="1:5" ht="12.75">
      <c r="A57" s="162" t="s">
        <v>166</v>
      </c>
      <c r="B57" s="171">
        <v>0</v>
      </c>
      <c r="C57" s="171">
        <v>0</v>
      </c>
      <c r="D57" s="171">
        <v>0</v>
      </c>
      <c r="E57" s="171">
        <v>0</v>
      </c>
    </row>
    <row r="58" spans="1:5" ht="12.75">
      <c r="A58" s="169" t="s">
        <v>65</v>
      </c>
      <c r="B58" s="176">
        <f>SUM(B54:B57)</f>
        <v>14934396.21</v>
      </c>
      <c r="C58" s="176">
        <f>SUM(C54:C57)</f>
        <v>14980479.450000001</v>
      </c>
      <c r="D58" s="176">
        <f>SUM(D54:D57)</f>
        <v>15412406.98</v>
      </c>
      <c r="E58" s="176">
        <f>SUM(E54:E57)</f>
        <v>14044500.090000002</v>
      </c>
    </row>
  </sheetData>
  <sheetProtection/>
  <mergeCells count="4">
    <mergeCell ref="G13:I13"/>
    <mergeCell ref="G24:J24"/>
    <mergeCell ref="B6:E6"/>
    <mergeCell ref="B3:E3"/>
  </mergeCells>
  <printOptions/>
  <pageMargins left="0.787401575" right="0.787401575" top="0.78" bottom="0.984251969" header="0.4921259845" footer="0.4921259845"/>
  <pageSetup fitToHeight="1" fitToWidth="1" horizontalDpi="300" verticalDpi="300" orientation="landscape" paperSize="9" scale="63" r:id="rId4"/>
  <drawing r:id="rId3"/>
  <legacyDrawing r:id="rId2"/>
</worksheet>
</file>

<file path=xl/worksheets/sheet8.xml><?xml version="1.0" encoding="utf-8"?>
<worksheet xmlns="http://schemas.openxmlformats.org/spreadsheetml/2006/main" xmlns:r="http://schemas.openxmlformats.org/officeDocument/2006/relationships">
  <sheetPr codeName="Feuil8">
    <pageSetUpPr fitToPage="1"/>
  </sheetPr>
  <dimension ref="A1:J62"/>
  <sheetViews>
    <sheetView zoomScalePageLayoutView="0" workbookViewId="0" topLeftCell="A1">
      <selection activeCell="I10" sqref="I10"/>
    </sheetView>
  </sheetViews>
  <sheetFormatPr defaultColWidth="11.421875" defaultRowHeight="12.75"/>
  <cols>
    <col min="1" max="1" width="44.421875" style="0" customWidth="1"/>
    <col min="2" max="5" width="14.140625" style="0" customWidth="1"/>
    <col min="6" max="9" width="13.57421875" style="0" customWidth="1"/>
    <col min="10" max="11" width="12.8515625" style="0" customWidth="1"/>
  </cols>
  <sheetData>
    <row r="1" spans="1:9" ht="12.75">
      <c r="A1" s="19" t="s">
        <v>0</v>
      </c>
      <c r="B1" s="193" t="s">
        <v>1</v>
      </c>
      <c r="C1" s="34"/>
      <c r="D1" s="34"/>
      <c r="E1" s="193" t="str">
        <f>Coordonnées!C1</f>
        <v>AISEAU-PRESLES</v>
      </c>
      <c r="F1" s="34"/>
      <c r="G1" s="193" t="s">
        <v>341</v>
      </c>
      <c r="H1" s="100">
        <f>Coordonnées!E1</f>
        <v>52074</v>
      </c>
      <c r="I1" s="35"/>
    </row>
    <row r="2" spans="1:9" ht="12.75">
      <c r="A2" s="21"/>
      <c r="B2" s="54"/>
      <c r="C2" s="10"/>
      <c r="D2" s="10"/>
      <c r="E2" s="54"/>
      <c r="F2" s="10"/>
      <c r="G2" s="54" t="s">
        <v>2</v>
      </c>
      <c r="H2" s="194">
        <f>Coordonnées!E2</f>
        <v>2014</v>
      </c>
      <c r="I2" s="36"/>
    </row>
    <row r="3" spans="1:9" ht="12.75">
      <c r="A3" s="4"/>
      <c r="B3" s="27"/>
      <c r="C3" s="27"/>
      <c r="D3" s="27"/>
      <c r="E3" s="27"/>
      <c r="F3" s="27"/>
      <c r="G3" s="27"/>
      <c r="H3" s="27"/>
      <c r="I3" s="37"/>
    </row>
    <row r="4" spans="2:5" ht="15">
      <c r="B4" s="465" t="s">
        <v>529</v>
      </c>
      <c r="C4" s="466"/>
      <c r="D4" s="466"/>
      <c r="E4" s="467"/>
    </row>
    <row r="5" spans="1:2" ht="12.75">
      <c r="A5">
        <v>2</v>
      </c>
      <c r="B5" s="1" t="s">
        <v>565</v>
      </c>
    </row>
    <row r="6" spans="2:9" ht="12.75">
      <c r="B6" t="s">
        <v>531</v>
      </c>
      <c r="F6" s="464" t="s">
        <v>99</v>
      </c>
      <c r="G6" s="464"/>
      <c r="H6" s="464"/>
      <c r="I6" s="464"/>
    </row>
    <row r="7" spans="1:9" ht="12.75">
      <c r="A7" s="178" t="s">
        <v>25</v>
      </c>
      <c r="B7" s="179">
        <f>C7-1</f>
        <v>2011</v>
      </c>
      <c r="C7" s="179">
        <f>D7-1</f>
        <v>2012</v>
      </c>
      <c r="D7" s="179">
        <f>E7-1</f>
        <v>2013</v>
      </c>
      <c r="E7" s="179">
        <f>H2</f>
        <v>2014</v>
      </c>
      <c r="F7" s="179">
        <f>G7-1</f>
        <v>2011</v>
      </c>
      <c r="G7" s="179">
        <f>H7-1</f>
        <v>2012</v>
      </c>
      <c r="H7" s="179">
        <f>I7-1</f>
        <v>2013</v>
      </c>
      <c r="I7" s="179">
        <f>H2</f>
        <v>2014</v>
      </c>
    </row>
    <row r="8" spans="1:9" ht="12.75">
      <c r="A8" s="180" t="s">
        <v>67</v>
      </c>
      <c r="B8" s="181"/>
      <c r="C8" s="182"/>
      <c r="D8" s="182"/>
      <c r="E8" s="183"/>
      <c r="F8" s="150"/>
      <c r="G8" s="150"/>
      <c r="H8" s="150"/>
      <c r="I8" s="150"/>
    </row>
    <row r="9" spans="1:9" ht="12.75">
      <c r="A9" s="151" t="s">
        <v>364</v>
      </c>
      <c r="B9" s="184">
        <v>2676704.03</v>
      </c>
      <c r="C9" s="184">
        <v>2830826.49</v>
      </c>
      <c r="D9" s="184">
        <v>2841652.47</v>
      </c>
      <c r="E9" s="184">
        <v>2672261.45</v>
      </c>
      <c r="F9" s="171">
        <v>60</v>
      </c>
      <c r="G9" s="171">
        <v>61</v>
      </c>
      <c r="H9" s="171">
        <v>58</v>
      </c>
      <c r="I9" s="171">
        <v>54</v>
      </c>
    </row>
    <row r="10" spans="1:9" ht="12.75">
      <c r="A10" s="151" t="s">
        <v>363</v>
      </c>
      <c r="B10" s="184">
        <v>845045.67</v>
      </c>
      <c r="C10" s="184">
        <v>882869.08</v>
      </c>
      <c r="D10" s="184">
        <v>908601.35</v>
      </c>
      <c r="E10" s="184">
        <v>1022498.18</v>
      </c>
      <c r="F10" s="171">
        <v>29</v>
      </c>
      <c r="G10" s="171">
        <v>28</v>
      </c>
      <c r="H10" s="171">
        <v>28</v>
      </c>
      <c r="I10" s="171">
        <v>26</v>
      </c>
    </row>
    <row r="11" spans="1:9" ht="12.75">
      <c r="A11" s="151" t="s">
        <v>547</v>
      </c>
      <c r="B11" s="184">
        <v>283640.32</v>
      </c>
      <c r="C11" s="184">
        <v>280352.48</v>
      </c>
      <c r="D11" s="184">
        <v>304966.39</v>
      </c>
      <c r="E11" s="184">
        <v>251321.37</v>
      </c>
      <c r="F11" s="171"/>
      <c r="G11" s="171"/>
      <c r="H11" s="171"/>
      <c r="I11" s="171"/>
    </row>
    <row r="12" spans="1:9" ht="12.75">
      <c r="A12" s="151" t="s">
        <v>68</v>
      </c>
      <c r="B12" s="184">
        <v>0</v>
      </c>
      <c r="C12" s="184">
        <v>0</v>
      </c>
      <c r="D12" s="184">
        <v>0</v>
      </c>
      <c r="E12" s="184">
        <v>0</v>
      </c>
      <c r="F12" s="171"/>
      <c r="G12" s="171"/>
      <c r="H12" s="171"/>
      <c r="I12" s="171"/>
    </row>
    <row r="13" spans="1:9" ht="12.75">
      <c r="A13" s="151" t="s">
        <v>69</v>
      </c>
      <c r="B13" s="184">
        <v>246861.87</v>
      </c>
      <c r="C13" s="184">
        <v>247772.63</v>
      </c>
      <c r="D13" s="184">
        <v>245824.69</v>
      </c>
      <c r="E13" s="184">
        <v>266631.78</v>
      </c>
      <c r="F13" s="171"/>
      <c r="G13" s="171"/>
      <c r="H13" s="171"/>
      <c r="I13" s="171"/>
    </row>
    <row r="14" spans="1:10" ht="12.75">
      <c r="A14" s="151" t="s">
        <v>170</v>
      </c>
      <c r="B14" s="184">
        <v>10320</v>
      </c>
      <c r="C14" s="184">
        <v>10320</v>
      </c>
      <c r="D14" s="184">
        <v>10640</v>
      </c>
      <c r="E14" s="184">
        <v>10720</v>
      </c>
      <c r="F14" s="407">
        <f>SUM(F9:F13)</f>
        <v>89</v>
      </c>
      <c r="G14" s="407">
        <f>SUM(G9:G13)</f>
        <v>89</v>
      </c>
      <c r="H14" s="407">
        <f>SUM(H9:H13)</f>
        <v>86</v>
      </c>
      <c r="I14" s="407">
        <f>SUM(I9:I13)</f>
        <v>80</v>
      </c>
      <c r="J14" t="s">
        <v>100</v>
      </c>
    </row>
    <row r="15" spans="1:9" ht="12.75">
      <c r="A15" s="151" t="s">
        <v>550</v>
      </c>
      <c r="B15" s="184">
        <v>0</v>
      </c>
      <c r="C15" s="184">
        <v>0</v>
      </c>
      <c r="D15" s="184">
        <v>0</v>
      </c>
      <c r="E15" s="184">
        <v>0</v>
      </c>
      <c r="F15" s="186"/>
      <c r="G15" s="186"/>
      <c r="H15" s="186"/>
      <c r="I15" s="186"/>
    </row>
    <row r="16" spans="1:9" ht="12.75">
      <c r="A16" s="151" t="s">
        <v>70</v>
      </c>
      <c r="B16" s="184">
        <v>53690.29</v>
      </c>
      <c r="C16" s="184">
        <v>54994.84</v>
      </c>
      <c r="D16" s="184">
        <v>56000.29</v>
      </c>
      <c r="E16" s="184">
        <v>54447.7</v>
      </c>
      <c r="F16" s="187"/>
      <c r="G16" s="187"/>
      <c r="H16" s="187"/>
      <c r="I16" s="187"/>
    </row>
    <row r="17" spans="1:9" ht="12.75">
      <c r="A17" s="151" t="s">
        <v>38</v>
      </c>
      <c r="B17" s="184">
        <v>500211.31</v>
      </c>
      <c r="C17" s="184">
        <v>505526.39</v>
      </c>
      <c r="D17" s="184">
        <v>513838.7</v>
      </c>
      <c r="E17" s="184">
        <v>533387.67</v>
      </c>
      <c r="F17" s="187"/>
      <c r="G17" s="187"/>
      <c r="H17" s="187"/>
      <c r="I17" s="187"/>
    </row>
    <row r="18" spans="1:9" ht="12.75">
      <c r="A18" s="387" t="s">
        <v>71</v>
      </c>
      <c r="B18" s="389">
        <v>4616473.49</v>
      </c>
      <c r="C18" s="389">
        <v>4812661.91</v>
      </c>
      <c r="D18" s="389">
        <v>4881523.89</v>
      </c>
      <c r="E18" s="389">
        <v>4811268.15</v>
      </c>
      <c r="F18" s="187"/>
      <c r="G18" s="456" t="s">
        <v>388</v>
      </c>
      <c r="H18" s="457"/>
      <c r="I18" s="458"/>
    </row>
    <row r="19" spans="1:9" ht="12.75">
      <c r="A19" s="180" t="s">
        <v>72</v>
      </c>
      <c r="B19" s="188"/>
      <c r="C19" s="183"/>
      <c r="D19" s="183"/>
      <c r="E19" s="183"/>
      <c r="F19" s="187"/>
      <c r="G19" s="179">
        <f>C7</f>
        <v>2012</v>
      </c>
      <c r="H19" s="179">
        <f>D7</f>
        <v>2013</v>
      </c>
      <c r="I19" s="179">
        <f>E7</f>
        <v>2014</v>
      </c>
    </row>
    <row r="20" spans="1:9" ht="12.75">
      <c r="A20" s="151" t="s">
        <v>73</v>
      </c>
      <c r="B20" s="184">
        <v>21946.09</v>
      </c>
      <c r="C20" s="184">
        <v>21376.22</v>
      </c>
      <c r="D20" s="184">
        <v>24599.05</v>
      </c>
      <c r="E20" s="184">
        <v>17326.73</v>
      </c>
      <c r="F20" s="196" t="s">
        <v>347</v>
      </c>
      <c r="G20" s="197">
        <f>IF(B18=0,"",(C18-B18)/B18)</f>
        <v>0.042497464877676555</v>
      </c>
      <c r="H20" s="197">
        <f>IF(C18=0,"",(D18-C18)/C18)</f>
        <v>0.014308501467122488</v>
      </c>
      <c r="I20" s="326">
        <f>IF(D18=0,"",(E18-D18)/D18)</f>
        <v>-0.01439217375211889</v>
      </c>
    </row>
    <row r="21" spans="1:9" ht="12.75">
      <c r="A21" s="151" t="s">
        <v>74</v>
      </c>
      <c r="B21" s="184">
        <v>23923.34</v>
      </c>
      <c r="C21" s="184">
        <v>28850.49</v>
      </c>
      <c r="D21" s="184">
        <v>23000</v>
      </c>
      <c r="E21" s="184">
        <v>83666.03</v>
      </c>
      <c r="F21" s="196" t="s">
        <v>348</v>
      </c>
      <c r="G21" s="198">
        <f>IF(B34=0,"",(C34-B34)/B34)</f>
        <v>0.019079045752530475</v>
      </c>
      <c r="H21" s="198">
        <f>IF(C34=0,"",(D34-C34)/C34)</f>
        <v>0.008934406014014068</v>
      </c>
      <c r="I21" s="327">
        <f>IF(D34=0,"",(E34-D34)/D34)</f>
        <v>0.04963022814923471</v>
      </c>
    </row>
    <row r="22" spans="1:9" ht="12.75">
      <c r="A22" s="151" t="s">
        <v>75</v>
      </c>
      <c r="B22" s="184">
        <v>51647.27</v>
      </c>
      <c r="C22" s="184">
        <v>51684.51</v>
      </c>
      <c r="D22" s="184">
        <v>45505.43</v>
      </c>
      <c r="E22" s="184">
        <v>39585.81</v>
      </c>
      <c r="F22" s="196" t="s">
        <v>389</v>
      </c>
      <c r="G22" s="198">
        <f>IF(B46=0,"",(C46-B46)/B46)</f>
        <v>0.07088512276151494</v>
      </c>
      <c r="H22" s="198">
        <f>IF(C46=0,"",(D46-C46)/C46)</f>
        <v>0.03881191616823097</v>
      </c>
      <c r="I22" s="327">
        <f>IF(D46=0,"",(E46-D46)/D46)</f>
        <v>-0.009914627959587901</v>
      </c>
    </row>
    <row r="23" spans="1:9" ht="12.75">
      <c r="A23" s="151" t="s">
        <v>173</v>
      </c>
      <c r="B23" s="184">
        <v>24000</v>
      </c>
      <c r="C23" s="184">
        <v>25000</v>
      </c>
      <c r="D23" s="184">
        <v>25000</v>
      </c>
      <c r="E23" s="184">
        <v>32087.76</v>
      </c>
      <c r="F23" s="196" t="s">
        <v>350</v>
      </c>
      <c r="G23" s="199">
        <f>IF(B56=0,"",(C56-B56)/B56)</f>
        <v>-0.090947276178065</v>
      </c>
      <c r="H23" s="199">
        <f>IF(C56=0,"",(D56-C56)/C56)</f>
        <v>-0.013557849930445261</v>
      </c>
      <c r="I23" s="328">
        <f>IF(D56=0,"",(E56-D56)/D56)</f>
        <v>0.050413742610378495</v>
      </c>
    </row>
    <row r="24" spans="1:9" ht="12.75">
      <c r="A24" s="151" t="s">
        <v>76</v>
      </c>
      <c r="B24" s="184">
        <v>43877.39</v>
      </c>
      <c r="C24" s="184">
        <v>49960.26</v>
      </c>
      <c r="D24" s="184">
        <v>65907.65</v>
      </c>
      <c r="E24" s="184">
        <v>51025.87</v>
      </c>
      <c r="F24" s="187" t="s">
        <v>164</v>
      </c>
      <c r="G24" s="200">
        <f>IF(B58=0,"",(C58-B58)/B58)</f>
        <v>0.029348138544062582</v>
      </c>
      <c r="H24" s="200">
        <f>IF(C58=0,"",(D58-C58)/C58)</f>
        <v>0.019421439155089915</v>
      </c>
      <c r="I24" s="200">
        <f>IF(D58=0,"",(E58-D58)/D58)</f>
        <v>0.0017765985824720494</v>
      </c>
    </row>
    <row r="25" spans="1:9" ht="12.75">
      <c r="A25" s="151" t="s">
        <v>172</v>
      </c>
      <c r="B25" s="184">
        <v>15796.95</v>
      </c>
      <c r="C25" s="184">
        <v>19116.72</v>
      </c>
      <c r="D25" s="184">
        <v>17291.38</v>
      </c>
      <c r="E25" s="184">
        <v>18496.34</v>
      </c>
      <c r="F25" s="187"/>
      <c r="G25" s="187"/>
      <c r="H25" s="187"/>
      <c r="I25" s="187"/>
    </row>
    <row r="26" spans="1:9" ht="12.75">
      <c r="A26" s="151" t="s">
        <v>77</v>
      </c>
      <c r="B26" s="184">
        <v>107618.56</v>
      </c>
      <c r="C26" s="184">
        <v>133015.42</v>
      </c>
      <c r="D26" s="184">
        <v>123841.29</v>
      </c>
      <c r="E26" s="184">
        <v>108602.94</v>
      </c>
      <c r="F26" s="187"/>
      <c r="G26" s="187"/>
      <c r="H26" s="187"/>
      <c r="I26" s="187"/>
    </row>
    <row r="27" spans="1:9" ht="12.75">
      <c r="A27" s="151" t="s">
        <v>78</v>
      </c>
      <c r="B27" s="184">
        <v>112545.14</v>
      </c>
      <c r="C27" s="184">
        <v>108936.13</v>
      </c>
      <c r="D27" s="184">
        <v>122436.54</v>
      </c>
      <c r="E27" s="184">
        <v>112047.35</v>
      </c>
      <c r="F27" s="187"/>
      <c r="G27" s="187"/>
      <c r="H27" s="187"/>
      <c r="I27" s="187"/>
    </row>
    <row r="28" spans="1:9" ht="12.75">
      <c r="A28" s="151" t="s">
        <v>79</v>
      </c>
      <c r="B28" s="184">
        <v>77035.82</v>
      </c>
      <c r="C28" s="184">
        <v>75963.66</v>
      </c>
      <c r="D28" s="184">
        <v>79867.01</v>
      </c>
      <c r="E28" s="184">
        <v>80498.37</v>
      </c>
      <c r="F28" s="187"/>
      <c r="G28" s="187"/>
      <c r="H28" s="187"/>
      <c r="I28" s="187"/>
    </row>
    <row r="29" spans="1:9" ht="12.75">
      <c r="A29" s="151" t="s">
        <v>149</v>
      </c>
      <c r="B29" s="184">
        <v>46886.68</v>
      </c>
      <c r="C29" s="184">
        <v>41224.63</v>
      </c>
      <c r="D29" s="184">
        <v>45078.69</v>
      </c>
      <c r="E29" s="184">
        <v>44084.5</v>
      </c>
      <c r="F29" s="187"/>
      <c r="G29" s="187"/>
      <c r="H29" s="187"/>
      <c r="I29" s="187"/>
    </row>
    <row r="30" spans="1:9" ht="12.75">
      <c r="A30" s="151" t="s">
        <v>366</v>
      </c>
      <c r="B30" s="184">
        <v>153390.6</v>
      </c>
      <c r="C30" s="184">
        <v>159667.48</v>
      </c>
      <c r="D30" s="184">
        <v>132968.31</v>
      </c>
      <c r="E30" s="184">
        <v>169202.76</v>
      </c>
      <c r="F30" s="187"/>
      <c r="G30" s="187"/>
      <c r="H30" s="187"/>
      <c r="I30" s="187"/>
    </row>
    <row r="31" spans="1:9" ht="12.75">
      <c r="A31" s="412" t="s">
        <v>563</v>
      </c>
      <c r="B31" s="184">
        <v>10566.56</v>
      </c>
      <c r="C31" s="184">
        <v>9138.22</v>
      </c>
      <c r="D31" s="184">
        <v>32227.98</v>
      </c>
      <c r="E31" s="184">
        <v>30045.53</v>
      </c>
      <c r="F31" s="187"/>
      <c r="G31" s="187"/>
      <c r="H31" s="187"/>
      <c r="I31" s="187"/>
    </row>
    <row r="32" spans="1:9" ht="12.75">
      <c r="A32" s="151" t="s">
        <v>367</v>
      </c>
      <c r="B32" s="184">
        <v>94990.39</v>
      </c>
      <c r="C32" s="184">
        <v>93861.19</v>
      </c>
      <c r="D32" s="184">
        <v>76908.65</v>
      </c>
      <c r="E32" s="184">
        <v>116760.59</v>
      </c>
      <c r="F32" s="187"/>
      <c r="G32" s="187"/>
      <c r="H32" s="187"/>
      <c r="I32" s="187"/>
    </row>
    <row r="33" spans="1:9" ht="12.75">
      <c r="A33" s="151" t="s">
        <v>174</v>
      </c>
      <c r="B33" s="184">
        <v>414019.1</v>
      </c>
      <c r="C33" s="184">
        <v>403310.31</v>
      </c>
      <c r="D33" s="184">
        <v>417383.11</v>
      </c>
      <c r="E33" s="184">
        <v>389729.7</v>
      </c>
      <c r="F33" s="187"/>
      <c r="G33" s="187"/>
      <c r="H33" s="187"/>
      <c r="I33" s="187"/>
    </row>
    <row r="34" spans="1:9" ht="12.75">
      <c r="A34" s="387" t="s">
        <v>80</v>
      </c>
      <c r="B34" s="389">
        <v>1198243.89</v>
      </c>
      <c r="C34" s="389">
        <v>1221105.24</v>
      </c>
      <c r="D34" s="389">
        <v>1232015.09</v>
      </c>
      <c r="E34" s="389">
        <v>1293160.28</v>
      </c>
      <c r="F34" s="187"/>
      <c r="G34" s="187"/>
      <c r="H34" s="187"/>
      <c r="I34" s="187"/>
    </row>
    <row r="35" spans="1:9" ht="12.75">
      <c r="A35" s="180" t="s">
        <v>81</v>
      </c>
      <c r="B35" s="188"/>
      <c r="C35" s="183"/>
      <c r="D35" s="183"/>
      <c r="E35" s="183"/>
      <c r="F35" s="187"/>
      <c r="G35" s="187"/>
      <c r="H35" s="187"/>
      <c r="I35" s="187"/>
    </row>
    <row r="36" spans="1:9" ht="12.75">
      <c r="A36" s="151" t="s">
        <v>82</v>
      </c>
      <c r="B36" s="184">
        <v>1336439.73</v>
      </c>
      <c r="C36" s="184">
        <v>1336439.73</v>
      </c>
      <c r="D36" s="184">
        <v>1551842.94</v>
      </c>
      <c r="E36" s="184">
        <v>1700000</v>
      </c>
      <c r="F36" s="187"/>
      <c r="G36" s="187"/>
      <c r="H36" s="187"/>
      <c r="I36" s="187"/>
    </row>
    <row r="37" spans="1:9" ht="12.75">
      <c r="A37" s="151" t="s">
        <v>83</v>
      </c>
      <c r="B37" s="184">
        <v>1408472.22</v>
      </c>
      <c r="C37" s="184">
        <v>1436641.67</v>
      </c>
      <c r="D37" s="184">
        <v>1505856.74</v>
      </c>
      <c r="E37" s="184">
        <v>1520915.31</v>
      </c>
      <c r="F37" s="187"/>
      <c r="G37" s="187"/>
      <c r="H37" s="187"/>
      <c r="I37" s="187"/>
    </row>
    <row r="38" spans="1:9" ht="12.75">
      <c r="A38" s="151" t="s">
        <v>84</v>
      </c>
      <c r="B38" s="184">
        <v>420847.45</v>
      </c>
      <c r="C38" s="184">
        <v>447215.03</v>
      </c>
      <c r="D38" s="184">
        <v>476536.8</v>
      </c>
      <c r="E38" s="184">
        <v>465620.48</v>
      </c>
      <c r="F38" s="187"/>
      <c r="G38" s="187"/>
      <c r="H38" s="187"/>
      <c r="I38" s="187"/>
    </row>
    <row r="39" spans="1:9" ht="12.75">
      <c r="A39" s="151" t="s">
        <v>85</v>
      </c>
      <c r="B39" s="184">
        <v>9045.42</v>
      </c>
      <c r="C39" s="184">
        <v>9045.42</v>
      </c>
      <c r="D39" s="184">
        <v>0</v>
      </c>
      <c r="E39" s="184">
        <v>0</v>
      </c>
      <c r="F39" s="187"/>
      <c r="G39" s="187"/>
      <c r="H39" s="187"/>
      <c r="I39" s="187"/>
    </row>
    <row r="40" spans="1:9" ht="12.75">
      <c r="A40" s="151" t="s">
        <v>86</v>
      </c>
      <c r="B40" s="184">
        <v>816456.54</v>
      </c>
      <c r="C40" s="184">
        <v>861636.07</v>
      </c>
      <c r="D40" s="184">
        <v>847321.82</v>
      </c>
      <c r="E40" s="184">
        <v>702176.6</v>
      </c>
      <c r="F40" s="187"/>
      <c r="G40" s="187"/>
      <c r="H40" s="187"/>
      <c r="I40" s="187"/>
    </row>
    <row r="41" spans="1:9" ht="12.75">
      <c r="A41" s="151" t="s">
        <v>87</v>
      </c>
      <c r="B41" s="184">
        <v>128341.33</v>
      </c>
      <c r="C41" s="184">
        <v>136066.86</v>
      </c>
      <c r="D41" s="184">
        <v>121939.35</v>
      </c>
      <c r="E41" s="184">
        <v>120203.96</v>
      </c>
      <c r="F41" s="187"/>
      <c r="G41" s="187"/>
      <c r="H41" s="187"/>
      <c r="I41" s="187"/>
    </row>
    <row r="42" spans="1:9" ht="12.75">
      <c r="A42" s="151" t="s">
        <v>88</v>
      </c>
      <c r="B42" s="184">
        <v>45561.33</v>
      </c>
      <c r="C42" s="184">
        <v>51713.8</v>
      </c>
      <c r="D42" s="184">
        <v>52605.83</v>
      </c>
      <c r="E42" s="184">
        <v>51109.94</v>
      </c>
      <c r="F42" s="187"/>
      <c r="G42" s="187"/>
      <c r="H42" s="187"/>
      <c r="I42" s="187"/>
    </row>
    <row r="43" spans="1:9" ht="12.75">
      <c r="A43" s="151" t="s">
        <v>89</v>
      </c>
      <c r="B43" s="184"/>
      <c r="C43" s="184"/>
      <c r="D43" s="184"/>
      <c r="E43" s="184"/>
      <c r="F43" s="187"/>
      <c r="G43" s="187"/>
      <c r="H43" s="187"/>
      <c r="I43" s="187"/>
    </row>
    <row r="44" spans="1:9" ht="12.75">
      <c r="A44" s="151" t="s">
        <v>368</v>
      </c>
      <c r="B44" s="184">
        <v>52752.22</v>
      </c>
      <c r="C44" s="184">
        <v>211785.22</v>
      </c>
      <c r="D44" s="184">
        <v>163520</v>
      </c>
      <c r="E44" s="184">
        <v>167520</v>
      </c>
      <c r="F44" s="187"/>
      <c r="G44" s="187"/>
      <c r="H44" s="187"/>
      <c r="I44" s="187"/>
    </row>
    <row r="45" spans="1:9" ht="12.75">
      <c r="A45" s="151" t="s">
        <v>38</v>
      </c>
      <c r="B45" s="184">
        <v>106944.86</v>
      </c>
      <c r="C45" s="184">
        <v>140885.61</v>
      </c>
      <c r="D45" s="184">
        <v>91560.58</v>
      </c>
      <c r="E45" s="184">
        <v>35936.67</v>
      </c>
      <c r="F45" s="187"/>
      <c r="G45" s="187"/>
      <c r="H45" s="187"/>
      <c r="I45" s="187"/>
    </row>
    <row r="46" spans="1:9" ht="12.75">
      <c r="A46" s="387" t="s">
        <v>90</v>
      </c>
      <c r="B46" s="192">
        <v>4324861.1</v>
      </c>
      <c r="C46" s="192">
        <v>4631429.41</v>
      </c>
      <c r="D46" s="192">
        <v>4811184.06</v>
      </c>
      <c r="E46" s="192">
        <v>4763482.96</v>
      </c>
      <c r="F46" s="187"/>
      <c r="G46" s="187"/>
      <c r="H46" s="187"/>
      <c r="I46" s="187"/>
    </row>
    <row r="47" spans="1:9" ht="12.75">
      <c r="A47" s="180" t="s">
        <v>91</v>
      </c>
      <c r="B47" s="188"/>
      <c r="C47" s="183"/>
      <c r="D47" s="183"/>
      <c r="E47" s="183"/>
      <c r="F47" s="187"/>
      <c r="G47" s="187"/>
      <c r="H47" s="187"/>
      <c r="I47" s="187"/>
    </row>
    <row r="48" spans="1:9" ht="12.75">
      <c r="A48" s="151" t="s">
        <v>92</v>
      </c>
      <c r="B48" s="184">
        <v>18128.3</v>
      </c>
      <c r="C48" s="184">
        <v>7332.96</v>
      </c>
      <c r="D48" s="184">
        <v>867.72</v>
      </c>
      <c r="E48" s="184">
        <v>37.23</v>
      </c>
      <c r="F48" s="187"/>
      <c r="G48" s="187"/>
      <c r="H48" s="187"/>
      <c r="I48" s="187"/>
    </row>
    <row r="49" spans="1:9" ht="12.75">
      <c r="A49" s="151" t="s">
        <v>93</v>
      </c>
      <c r="B49" s="184">
        <v>1634396.65</v>
      </c>
      <c r="C49" s="184">
        <v>1535379.99</v>
      </c>
      <c r="D49" s="184">
        <v>1465758.49</v>
      </c>
      <c r="E49" s="184">
        <v>1548972.41</v>
      </c>
      <c r="F49" s="187"/>
      <c r="G49" s="187"/>
      <c r="H49" s="187"/>
      <c r="I49" s="187"/>
    </row>
    <row r="50" spans="1:9" ht="12.75">
      <c r="A50" s="151" t="s">
        <v>94</v>
      </c>
      <c r="B50" s="184"/>
      <c r="C50" s="184"/>
      <c r="D50" s="184"/>
      <c r="E50" s="184"/>
      <c r="F50" s="187"/>
      <c r="G50" s="187"/>
      <c r="H50" s="187"/>
      <c r="I50" s="187"/>
    </row>
    <row r="51" spans="1:9" ht="12.75">
      <c r="A51" s="151" t="s">
        <v>95</v>
      </c>
      <c r="B51" s="184"/>
      <c r="C51" s="184"/>
      <c r="D51" s="184"/>
      <c r="E51" s="184"/>
      <c r="F51" s="187"/>
      <c r="G51" s="187"/>
      <c r="H51" s="187"/>
      <c r="I51" s="187"/>
    </row>
    <row r="52" spans="1:9" ht="12.75" customHeight="1">
      <c r="A52" s="151" t="s">
        <v>96</v>
      </c>
      <c r="B52" s="184">
        <v>0</v>
      </c>
      <c r="C52" s="184">
        <v>0</v>
      </c>
      <c r="D52" s="184">
        <v>0</v>
      </c>
      <c r="E52" s="184">
        <v>0</v>
      </c>
      <c r="F52" s="187"/>
      <c r="G52" s="187"/>
      <c r="H52" s="187"/>
      <c r="I52" s="187"/>
    </row>
    <row r="53" spans="1:9" ht="12.75" customHeight="1">
      <c r="A53" s="151" t="s">
        <v>97</v>
      </c>
      <c r="B53" s="184">
        <v>2638.8</v>
      </c>
      <c r="C53" s="184">
        <v>22837.19</v>
      </c>
      <c r="D53" s="184">
        <v>73896.69</v>
      </c>
      <c r="E53" s="184">
        <v>71142.72</v>
      </c>
      <c r="F53" s="187"/>
      <c r="G53" s="187"/>
      <c r="H53" s="187"/>
      <c r="I53" s="187"/>
    </row>
    <row r="54" spans="1:9" ht="12.75">
      <c r="A54" s="189" t="s">
        <v>150</v>
      </c>
      <c r="B54" s="184">
        <v>86576.14</v>
      </c>
      <c r="C54" s="184">
        <v>0</v>
      </c>
      <c r="D54" s="184">
        <v>0</v>
      </c>
      <c r="E54" s="184">
        <v>0</v>
      </c>
      <c r="F54" s="187"/>
      <c r="G54" s="187"/>
      <c r="H54" s="187"/>
      <c r="I54" s="187"/>
    </row>
    <row r="55" spans="1:9" ht="12.75">
      <c r="A55" s="189" t="s">
        <v>55</v>
      </c>
      <c r="B55" s="184">
        <v>5864.07</v>
      </c>
      <c r="C55" s="184">
        <v>23114</v>
      </c>
      <c r="D55" s="184">
        <v>26602.37</v>
      </c>
      <c r="E55" s="184">
        <v>25977.56</v>
      </c>
      <c r="F55" s="187"/>
      <c r="G55" s="187"/>
      <c r="H55" s="187"/>
      <c r="I55" s="187"/>
    </row>
    <row r="56" spans="1:9" ht="12.75">
      <c r="A56" s="190" t="s">
        <v>365</v>
      </c>
      <c r="B56" s="388">
        <v>1747603.96</v>
      </c>
      <c r="C56" s="388">
        <v>1588664.14</v>
      </c>
      <c r="D56" s="388">
        <v>1567125.27</v>
      </c>
      <c r="E56" s="388">
        <v>1646129.92</v>
      </c>
      <c r="F56" s="187"/>
      <c r="G56" s="187"/>
      <c r="H56" s="187"/>
      <c r="I56" s="187"/>
    </row>
    <row r="57" spans="1:9" ht="12.75">
      <c r="A57" s="190" t="s">
        <v>527</v>
      </c>
      <c r="B57" s="388">
        <v>17303.75</v>
      </c>
      <c r="C57" s="388">
        <v>0</v>
      </c>
      <c r="D57" s="388">
        <v>0</v>
      </c>
      <c r="E57" s="388">
        <v>0</v>
      </c>
      <c r="F57" s="187"/>
      <c r="G57" s="187"/>
      <c r="H57" s="187"/>
      <c r="I57" s="187"/>
    </row>
    <row r="58" spans="1:9" ht="12.75">
      <c r="A58" s="191" t="s">
        <v>512</v>
      </c>
      <c r="B58" s="192">
        <f>B18+B34+B46+B56+B57</f>
        <v>11904486.190000001</v>
      </c>
      <c r="C58" s="192">
        <f>C18+C34+C46+C56+C57</f>
        <v>12253860.700000001</v>
      </c>
      <c r="D58" s="192">
        <f>D18+D34+D46+D56+D57</f>
        <v>12491848.309999999</v>
      </c>
      <c r="E58" s="192">
        <f>E18+E34+E46+E56+E57</f>
        <v>12514041.31</v>
      </c>
      <c r="F58" s="187"/>
      <c r="G58" s="187"/>
      <c r="H58" s="187"/>
      <c r="I58" s="187"/>
    </row>
    <row r="59" spans="1:5" ht="12.75">
      <c r="A59" s="162" t="s">
        <v>513</v>
      </c>
      <c r="B59" s="171">
        <v>0</v>
      </c>
      <c r="C59" s="171">
        <v>0</v>
      </c>
      <c r="D59" s="171">
        <v>0</v>
      </c>
      <c r="E59" s="171">
        <v>0</v>
      </c>
    </row>
    <row r="60" spans="1:5" ht="12.75">
      <c r="A60" s="162" t="s">
        <v>510</v>
      </c>
      <c r="B60" s="171">
        <v>716384.98</v>
      </c>
      <c r="C60" s="171">
        <v>586661.72</v>
      </c>
      <c r="D60" s="171">
        <v>423349.69</v>
      </c>
      <c r="E60" s="171">
        <v>840676.45</v>
      </c>
    </row>
    <row r="61" spans="1:5" ht="12.75">
      <c r="A61" s="162" t="s">
        <v>166</v>
      </c>
      <c r="B61" s="171">
        <v>0</v>
      </c>
      <c r="C61" s="171">
        <v>0</v>
      </c>
      <c r="D61" s="171">
        <v>0</v>
      </c>
      <c r="E61" s="171">
        <v>0</v>
      </c>
    </row>
    <row r="62" spans="1:5" ht="12.75">
      <c r="A62" s="191" t="s">
        <v>98</v>
      </c>
      <c r="B62" s="192">
        <f>SUM(B58:B61)</f>
        <v>12620871.170000002</v>
      </c>
      <c r="C62" s="192">
        <f>SUM(C58:C61)</f>
        <v>12840522.420000002</v>
      </c>
      <c r="D62" s="192">
        <f>SUM(D58:D61)</f>
        <v>12915197.999999998</v>
      </c>
      <c r="E62" s="192">
        <f>SUM(E58:E61)</f>
        <v>13354717.76</v>
      </c>
    </row>
  </sheetData>
  <sheetProtection/>
  <mergeCells count="3">
    <mergeCell ref="F6:I6"/>
    <mergeCell ref="G18:I18"/>
    <mergeCell ref="B4:E4"/>
  </mergeCells>
  <printOptions/>
  <pageMargins left="0.787401575" right="0.787401575" top="0.984251969" bottom="0.984251969" header="0.4921259845" footer="0.4921259845"/>
  <pageSetup fitToHeight="1" fitToWidth="1" horizontalDpi="300" verticalDpi="300" orientation="landscape" paperSize="9" scale="58" r:id="rId4"/>
  <drawing r:id="rId3"/>
  <legacyDrawing r:id="rId2"/>
</worksheet>
</file>

<file path=xl/worksheets/sheet9.xml><?xml version="1.0" encoding="utf-8"?>
<worksheet xmlns="http://schemas.openxmlformats.org/spreadsheetml/2006/main" xmlns:r="http://schemas.openxmlformats.org/officeDocument/2006/relationships">
  <sheetPr codeName="Feuil9">
    <pageSetUpPr fitToPage="1"/>
  </sheetPr>
  <dimension ref="A1:L36"/>
  <sheetViews>
    <sheetView view="pageLayout" workbookViewId="0" topLeftCell="A1">
      <selection activeCell="C12" sqref="C12"/>
    </sheetView>
  </sheetViews>
  <sheetFormatPr defaultColWidth="11.421875" defaultRowHeight="12.75"/>
  <cols>
    <col min="1" max="1" width="12.8515625" style="0" customWidth="1"/>
    <col min="2" max="2" width="16.140625" style="0" customWidth="1"/>
    <col min="3" max="3" width="16.00390625" style="0" customWidth="1"/>
    <col min="4" max="4" width="14.7109375" style="0" customWidth="1"/>
    <col min="5" max="7" width="13.7109375" style="0" customWidth="1"/>
    <col min="8" max="12" width="12.8515625" style="0" customWidth="1"/>
    <col min="13" max="13" width="4.00390625" style="0" customWidth="1"/>
  </cols>
  <sheetData>
    <row r="1" spans="1:8" ht="12.75">
      <c r="A1" s="19" t="s">
        <v>0</v>
      </c>
      <c r="B1" s="34"/>
      <c r="C1" s="193" t="s">
        <v>1</v>
      </c>
      <c r="D1" s="34"/>
      <c r="E1" s="193" t="str">
        <f>Coordonnées!C1</f>
        <v>AISEAU-PRESLES</v>
      </c>
      <c r="F1" s="34"/>
      <c r="G1" s="193" t="s">
        <v>341</v>
      </c>
      <c r="H1" s="100">
        <f>Coordonnées!E1</f>
        <v>52074</v>
      </c>
    </row>
    <row r="2" spans="1:8" ht="12.75">
      <c r="A2" s="23"/>
      <c r="B2" s="203"/>
      <c r="C2" s="27"/>
      <c r="D2" s="27"/>
      <c r="E2" s="203"/>
      <c r="F2" s="27"/>
      <c r="G2" s="203" t="s">
        <v>2</v>
      </c>
      <c r="H2" s="204">
        <f>Coordonnées!E2</f>
        <v>2014</v>
      </c>
    </row>
    <row r="5" spans="1:2" ht="12.75">
      <c r="A5">
        <v>2</v>
      </c>
      <c r="B5" s="1" t="s">
        <v>565</v>
      </c>
    </row>
    <row r="6" ht="12.75">
      <c r="B6" t="s">
        <v>140</v>
      </c>
    </row>
    <row r="7" spans="1:4" ht="44.25" customHeight="1">
      <c r="A7" s="468" t="s">
        <v>548</v>
      </c>
      <c r="B7" s="469"/>
      <c r="C7" s="469"/>
      <c r="D7" s="470"/>
    </row>
    <row r="8" spans="1:12" s="17" customFormat="1" ht="18.75" customHeight="1">
      <c r="A8" s="227"/>
      <c r="B8" s="227" t="s">
        <v>30</v>
      </c>
      <c r="C8" s="227" t="s">
        <v>31</v>
      </c>
      <c r="D8" s="227" t="s">
        <v>32</v>
      </c>
      <c r="E8"/>
      <c r="F8"/>
      <c r="G8"/>
      <c r="H8"/>
      <c r="I8"/>
      <c r="J8"/>
      <c r="K8"/>
      <c r="L8"/>
    </row>
    <row r="9" spans="1:12" s="16" customFormat="1" ht="32.25" customHeight="1">
      <c r="A9" s="227">
        <f>A10-1</f>
        <v>2011</v>
      </c>
      <c r="B9" s="270">
        <v>4616473.49</v>
      </c>
      <c r="C9" s="270">
        <v>1222</v>
      </c>
      <c r="D9" s="271">
        <f>B9-C9</f>
        <v>4615251.49</v>
      </c>
      <c r="E9"/>
      <c r="F9"/>
      <c r="G9"/>
      <c r="H9"/>
      <c r="I9"/>
      <c r="J9"/>
      <c r="K9"/>
      <c r="L9"/>
    </row>
    <row r="10" spans="1:12" s="16" customFormat="1" ht="32.25" customHeight="1">
      <c r="A10" s="227">
        <f>A11-1</f>
        <v>2012</v>
      </c>
      <c r="B10" s="270">
        <v>4812661.91</v>
      </c>
      <c r="C10" s="270">
        <v>752</v>
      </c>
      <c r="D10" s="271">
        <f>B10-C10</f>
        <v>4811909.91</v>
      </c>
      <c r="E10"/>
      <c r="F10"/>
      <c r="G10"/>
      <c r="H10"/>
      <c r="I10"/>
      <c r="J10"/>
      <c r="K10"/>
      <c r="L10"/>
    </row>
    <row r="11" spans="1:12" s="16" customFormat="1" ht="32.25" customHeight="1">
      <c r="A11" s="227">
        <f>A12-1</f>
        <v>2013</v>
      </c>
      <c r="B11" s="270">
        <v>4881523.89</v>
      </c>
      <c r="C11" s="270">
        <v>1692</v>
      </c>
      <c r="D11" s="271">
        <f>B11-C11</f>
        <v>4879831.89</v>
      </c>
      <c r="E11"/>
      <c r="F11"/>
      <c r="G11"/>
      <c r="H11"/>
      <c r="I11"/>
      <c r="J11"/>
      <c r="K11"/>
      <c r="L11"/>
    </row>
    <row r="12" spans="1:12" s="16" customFormat="1" ht="32.25" customHeight="1">
      <c r="A12" s="227">
        <f>H2</f>
        <v>2014</v>
      </c>
      <c r="B12" s="270">
        <v>4811268.15</v>
      </c>
      <c r="C12" s="270">
        <v>846</v>
      </c>
      <c r="D12" s="271">
        <f>B12-C12</f>
        <v>4810422.15</v>
      </c>
      <c r="E12"/>
      <c r="F12"/>
      <c r="G12"/>
      <c r="H12"/>
      <c r="I12"/>
      <c r="J12"/>
      <c r="K12"/>
      <c r="L12"/>
    </row>
    <row r="16" ht="51" customHeight="1"/>
    <row r="17" spans="4:7" ht="12.75">
      <c r="D17" s="480" t="s">
        <v>479</v>
      </c>
      <c r="E17" s="481"/>
      <c r="F17" s="481"/>
      <c r="G17" s="482"/>
    </row>
    <row r="18" spans="1:7" ht="12.75">
      <c r="A18" s="488" t="s">
        <v>25</v>
      </c>
      <c r="B18" s="488"/>
      <c r="C18" s="489"/>
      <c r="D18" s="234">
        <f>E18-1</f>
        <v>2011</v>
      </c>
      <c r="E18" s="234">
        <f>F18-1</f>
        <v>2012</v>
      </c>
      <c r="F18" s="234">
        <f>G18-1</f>
        <v>2013</v>
      </c>
      <c r="G18" s="234">
        <f>H2</f>
        <v>2014</v>
      </c>
    </row>
    <row r="19" spans="1:7" ht="12.75">
      <c r="A19" s="471" t="s">
        <v>167</v>
      </c>
      <c r="B19" s="472"/>
      <c r="C19" s="473"/>
      <c r="D19" s="308">
        <v>38</v>
      </c>
      <c r="E19" s="308">
        <v>36</v>
      </c>
      <c r="F19" s="308">
        <v>34</v>
      </c>
      <c r="G19" s="308">
        <v>31</v>
      </c>
    </row>
    <row r="20" spans="1:7" ht="12.75">
      <c r="A20" s="474" t="s">
        <v>168</v>
      </c>
      <c r="B20" s="475"/>
      <c r="C20" s="476"/>
      <c r="D20" s="308">
        <v>22</v>
      </c>
      <c r="E20" s="308">
        <v>25</v>
      </c>
      <c r="F20" s="308">
        <v>24</v>
      </c>
      <c r="G20" s="308">
        <v>23</v>
      </c>
    </row>
    <row r="21" spans="1:7" ht="12.75">
      <c r="A21" s="477" t="s">
        <v>169</v>
      </c>
      <c r="B21" s="478"/>
      <c r="C21" s="479"/>
      <c r="D21" s="308">
        <v>29</v>
      </c>
      <c r="E21" s="308">
        <v>28</v>
      </c>
      <c r="F21" s="308">
        <v>28</v>
      </c>
      <c r="G21" s="308">
        <v>26</v>
      </c>
    </row>
    <row r="22" spans="1:7" ht="12.75">
      <c r="A22" s="485" t="s">
        <v>171</v>
      </c>
      <c r="B22" s="486"/>
      <c r="C22" s="487"/>
      <c r="D22" s="309">
        <f>SUM(D19:D21)</f>
        <v>89</v>
      </c>
      <c r="E22" s="309">
        <f>SUM(E19:E21)</f>
        <v>89</v>
      </c>
      <c r="F22" s="309">
        <f>SUM(F19:F21)</f>
        <v>86</v>
      </c>
      <c r="G22" s="309">
        <f>SUM(G19:G21)</f>
        <v>80</v>
      </c>
    </row>
    <row r="24" spans="4:7" ht="12.75">
      <c r="D24" s="442" t="s">
        <v>478</v>
      </c>
      <c r="E24" s="483"/>
      <c r="F24" s="483"/>
      <c r="G24" s="484"/>
    </row>
    <row r="25" spans="4:7" ht="12.75">
      <c r="D25" s="307">
        <f>D18</f>
        <v>2011</v>
      </c>
      <c r="E25" s="307">
        <f>E18</f>
        <v>2012</v>
      </c>
      <c r="F25" s="307">
        <f>F18</f>
        <v>2013</v>
      </c>
      <c r="G25" s="307">
        <f>G18</f>
        <v>2014</v>
      </c>
    </row>
    <row r="26" spans="2:7" ht="12.75">
      <c r="B26" s="43"/>
      <c r="D26" s="48">
        <f>IF(D22=0,"",D9/D22)</f>
        <v>51856.75831460674</v>
      </c>
      <c r="E26" s="48">
        <f>IF(E22=0,"",D10/E22)</f>
        <v>54066.40348314607</v>
      </c>
      <c r="F26" s="48">
        <f>IF(F22=0,"",D11/F22)</f>
        <v>56742.23127906976</v>
      </c>
      <c r="G26" s="48">
        <f>IF(G22=0,"",D12/G22)</f>
        <v>60130.276875</v>
      </c>
    </row>
    <row r="28" spans="4:7" ht="12.75">
      <c r="D28" s="442" t="s">
        <v>480</v>
      </c>
      <c r="E28" s="483"/>
      <c r="F28" s="483"/>
      <c r="G28" s="484"/>
    </row>
    <row r="29" spans="4:7" ht="12.75">
      <c r="D29" s="310">
        <f>D25</f>
        <v>2011</v>
      </c>
      <c r="E29" s="310">
        <f>E25</f>
        <v>2012</v>
      </c>
      <c r="F29" s="310">
        <f>F25</f>
        <v>2013</v>
      </c>
      <c r="G29" s="310">
        <f>G25</f>
        <v>2014</v>
      </c>
    </row>
    <row r="30" spans="4:7" ht="12.75">
      <c r="D30" s="311">
        <f>IF('Dépenses budgétaires ordinaires'!B58=0,"",D9/'Dépenses budgétaires ordinaires'!B58)</f>
        <v>0.38769010407831805</v>
      </c>
      <c r="E30" s="311">
        <f>IF('Dépenses budgétaires ordinaires'!C58=0,"",D10/'Dépenses budgétaires ordinaires'!C58)</f>
        <v>0.3926852138934466</v>
      </c>
      <c r="F30" s="311">
        <f>IF('Dépenses budgétaires ordinaires'!D58=0,"",D11/'Dépenses budgétaires ordinaires'!D58)</f>
        <v>0.39064130214370174</v>
      </c>
      <c r="G30" s="311">
        <f>IF('Dépenses budgétaires ordinaires'!E58=0,"",D12/'Dépenses budgétaires ordinaires'!E58)</f>
        <v>0.384401971420374</v>
      </c>
    </row>
    <row r="32" spans="4:7" ht="12.75">
      <c r="D32" s="442" t="s">
        <v>481</v>
      </c>
      <c r="E32" s="483"/>
      <c r="F32" s="483"/>
      <c r="G32" s="484"/>
    </row>
    <row r="33" spans="4:7" ht="12.75">
      <c r="D33" s="312">
        <f>D29</f>
        <v>2011</v>
      </c>
      <c r="E33" s="312">
        <f>E29</f>
        <v>2012</v>
      </c>
      <c r="F33" s="312">
        <f>F29</f>
        <v>2013</v>
      </c>
      <c r="G33" s="312">
        <f>G29</f>
        <v>2014</v>
      </c>
    </row>
    <row r="34" spans="3:7" ht="12.75">
      <c r="C34" t="s">
        <v>482</v>
      </c>
      <c r="D34" s="5"/>
      <c r="E34" s="313">
        <f>IF(B9=0,"",(B10-B9)/B9)</f>
        <v>0.042497464877676555</v>
      </c>
      <c r="F34" s="313">
        <f>IF(B10=0,"",(B11-B10)/B10)</f>
        <v>0.014308501467122488</v>
      </c>
      <c r="G34" s="313">
        <f>IF(B11=0,"",(B12-B11)/B11)</f>
        <v>-0.01439217375211889</v>
      </c>
    </row>
    <row r="35" spans="3:7" ht="12.75">
      <c r="C35" t="s">
        <v>31</v>
      </c>
      <c r="D35" s="5"/>
      <c r="E35" s="313">
        <f>IF(C9=0,"",(C10-C9)/C9)</f>
        <v>-0.38461538461538464</v>
      </c>
      <c r="F35" s="313">
        <f>IF(C10=0,"",(C11-C10)/C10)</f>
        <v>1.25</v>
      </c>
      <c r="G35" s="313">
        <f>IF(C11=0,"",(C12-C11)/C11)</f>
        <v>-0.5</v>
      </c>
    </row>
    <row r="36" spans="3:7" ht="12.75">
      <c r="C36" t="s">
        <v>483</v>
      </c>
      <c r="D36" s="5"/>
      <c r="E36" s="313">
        <f>IF(D9=0,"",(D10-D9)/D9)</f>
        <v>0.042610553385033396</v>
      </c>
      <c r="F36" s="313">
        <f>IF(D10=0,"",(D11-D10)/D10)</f>
        <v>0.014115388955816821</v>
      </c>
      <c r="G36" s="313">
        <f>IF(D11=0,"",(D12-D11)/D11)</f>
        <v>-0.014223797369380136</v>
      </c>
    </row>
  </sheetData>
  <sheetProtection/>
  <mergeCells count="10">
    <mergeCell ref="A7:D7"/>
    <mergeCell ref="A19:C19"/>
    <mergeCell ref="A20:C20"/>
    <mergeCell ref="A21:C21"/>
    <mergeCell ref="D17:G17"/>
    <mergeCell ref="D32:G32"/>
    <mergeCell ref="A22:C22"/>
    <mergeCell ref="A18:C18"/>
    <mergeCell ref="D24:G24"/>
    <mergeCell ref="D28:G28"/>
  </mergeCells>
  <printOptions/>
  <pageMargins left="0.787401575" right="0.787401575" top="0.66" bottom="0.64" header="0.4921259845" footer="0.4921259845"/>
  <pageSetup fitToHeight="1" fitToWidth="1" horizontalDpi="300" verticalDpi="300" orientation="landscape" paperSize="9" scale="7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Cabinet du Ministre des Affaires Intérieures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BROGNON Philippe</dc:creator>
  <cp:keywords/>
  <dc:description/>
  <cp:lastModifiedBy>d.mainjot</cp:lastModifiedBy>
  <cp:lastPrinted>2012-05-07T10:10:07Z</cp:lastPrinted>
  <dcterms:created xsi:type="dcterms:W3CDTF">2006-02-10T09:03:57Z</dcterms:created>
  <dcterms:modified xsi:type="dcterms:W3CDTF">2015-05-07T14:50:55Z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